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0" windowWidth="10380" windowHeight="9345" activeTab="0"/>
  </bookViews>
  <sheets>
    <sheet name="NYCC 2017" sheetId="1" r:id="rId1"/>
  </sheets>
  <definedNames/>
  <calcPr fullCalcOnLoad="1"/>
</workbook>
</file>

<file path=xl/sharedStrings.xml><?xml version="1.0" encoding="utf-8"?>
<sst xmlns="http://schemas.openxmlformats.org/spreadsheetml/2006/main" count="133" uniqueCount="106">
  <si>
    <t>Labour</t>
  </si>
  <si>
    <t>Conservative</t>
  </si>
  <si>
    <t>Green</t>
  </si>
  <si>
    <t>Independent</t>
  </si>
  <si>
    <t>Number of candidates</t>
  </si>
  <si>
    <t>Candidate</t>
  </si>
  <si>
    <t>Votes</t>
  </si>
  <si>
    <t>Share</t>
  </si>
  <si>
    <t>TURNOUT</t>
  </si>
  <si>
    <t>TOTAL</t>
  </si>
  <si>
    <t>ELECTORATE</t>
  </si>
  <si>
    <t>Total votes cast</t>
  </si>
  <si>
    <t>BALLOTS</t>
  </si>
  <si>
    <t>UNUSED</t>
  </si>
  <si>
    <t>MAJORITY</t>
  </si>
  <si>
    <t>Whitby And District</t>
  </si>
  <si>
    <t>Esk Valley</t>
  </si>
  <si>
    <t>Mayfield</t>
  </si>
  <si>
    <t>Streonshalh</t>
  </si>
  <si>
    <t>Gerald Dennett</t>
  </si>
  <si>
    <t>Scalby &amp; Coast</t>
  </si>
  <si>
    <t>Castle</t>
  </si>
  <si>
    <t>Eastfield &amp; Osgodby</t>
  </si>
  <si>
    <t>Norman Murphy</t>
  </si>
  <si>
    <t>Falsgrave &amp; Stepney</t>
  </si>
  <si>
    <t>David Malone</t>
  </si>
  <si>
    <t>Filey</t>
  </si>
  <si>
    <t>Hertford &amp; Clayton</t>
  </si>
  <si>
    <t>Newby</t>
  </si>
  <si>
    <t>Northstead</t>
  </si>
  <si>
    <t>Seamer &amp; Derwent</t>
  </si>
  <si>
    <t>Weaponness &amp; Ramshill</t>
  </si>
  <si>
    <t>Woodlands</t>
  </si>
  <si>
    <t>Liberal Democrat</t>
  </si>
  <si>
    <t>Part Scarborough, Part Whitby</t>
  </si>
  <si>
    <t>Scarborough And District</t>
  </si>
  <si>
    <t>Filey and District</t>
  </si>
  <si>
    <t>UKIP</t>
  </si>
  <si>
    <t>Joe Plant *</t>
  </si>
  <si>
    <t>Others</t>
  </si>
  <si>
    <t>Mark Harland</t>
  </si>
  <si>
    <t>Andrew Backhouse *</t>
  </si>
  <si>
    <t>Graham Lockwood</t>
  </si>
  <si>
    <t>Helen Kindness</t>
  </si>
  <si>
    <t>Chris Phillips</t>
  </si>
  <si>
    <t>Colin Barnes</t>
  </si>
  <si>
    <t>NF:National Front</t>
  </si>
  <si>
    <t>Un:Unaffiliated</t>
  </si>
  <si>
    <t>David Jeffels *</t>
  </si>
  <si>
    <t>Bill Chatt *</t>
  </si>
  <si>
    <t>Con-Lab</t>
  </si>
  <si>
    <t>Con-UKIP</t>
  </si>
  <si>
    <t>Ind-Lab</t>
  </si>
  <si>
    <t>bold=winner   *=defending party   #=defending party, new candidate   @=defending candidate, no party</t>
  </si>
  <si>
    <t>Winning candidates</t>
  </si>
  <si>
    <t>Clive Pearson #</t>
  </si>
  <si>
    <t>David Chance *</t>
  </si>
  <si>
    <t>Derek Bastiman *</t>
  </si>
  <si>
    <t>Tom Seston</t>
  </si>
  <si>
    <t>Tracey White</t>
  </si>
  <si>
    <t>Jane Mortimer</t>
  </si>
  <si>
    <t>Christopher Fisher</t>
  </si>
  <si>
    <t>Callam Walsh #</t>
  </si>
  <si>
    <t>Andrew Jenkinson</t>
  </si>
  <si>
    <t>Helen Swires</t>
  </si>
  <si>
    <t>Roberta Swires #</t>
  </si>
  <si>
    <t>Keith Jeffery</t>
  </si>
  <si>
    <t>Hugo Fearnley</t>
  </si>
  <si>
    <t>Mat Watkinson</t>
  </si>
  <si>
    <t>Tony Randerson *</t>
  </si>
  <si>
    <t>Liz Colling #</t>
  </si>
  <si>
    <t>Paul Provins</t>
  </si>
  <si>
    <t>Eric Broadbent *</t>
  </si>
  <si>
    <t>Steve Siddons</t>
  </si>
  <si>
    <t>David Billing *</t>
  </si>
  <si>
    <t>Rosie Adams</t>
  </si>
  <si>
    <t>Sean Rowell</t>
  </si>
  <si>
    <t>Jonathan Harston</t>
  </si>
  <si>
    <t>David Taylor</t>
  </si>
  <si>
    <t>John Atkinson</t>
  </si>
  <si>
    <t>Janet Jefferson *</t>
  </si>
  <si>
    <t>Sara Fenander</t>
  </si>
  <si>
    <t>Deirdre Abbott</t>
  </si>
  <si>
    <t>Paul McCann</t>
  </si>
  <si>
    <t>Tim Thorne</t>
  </si>
  <si>
    <t>Sally Longden</t>
  </si>
  <si>
    <t>Graham Snelson</t>
  </si>
  <si>
    <t>Stuart Abbott</t>
  </si>
  <si>
    <t>Phil McDonald</t>
  </si>
  <si>
    <t>John Casey</t>
  </si>
  <si>
    <t>Sam Cross *</t>
  </si>
  <si>
    <t>John Thistle</t>
  </si>
  <si>
    <t>Tony Johnson</t>
  </si>
  <si>
    <t>Robert Adams</t>
  </si>
  <si>
    <t>Charlotte Bonner</t>
  </si>
  <si>
    <t>David King</t>
  </si>
  <si>
    <t>Judy Deans</t>
  </si>
  <si>
    <t>YP: Bill Black</t>
  </si>
  <si>
    <t>North Yorkshire County Council Election Results (SBC) 4th May 2017</t>
  </si>
  <si>
    <t>mdfs.net/Docs/Whitby/Elections/2017</t>
  </si>
  <si>
    <t>Mark Vesey</t>
  </si>
  <si>
    <t>Lab-Con</t>
  </si>
  <si>
    <t>Lab-Grn</t>
  </si>
  <si>
    <t>Con-LD</t>
  </si>
  <si>
    <t>Equalised share</t>
  </si>
  <si>
    <t>Rob Barnett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</si>
</sst>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2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72" fontId="2" fillId="0" borderId="8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7" xfId="0" applyFont="1" applyBorder="1" applyAlignment="1">
      <alignment/>
    </xf>
    <xf numFmtId="0" fontId="1" fillId="0" borderId="9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7" xfId="0" applyFont="1" applyBorder="1" applyAlignment="1">
      <alignment/>
    </xf>
    <xf numFmtId="172" fontId="2" fillId="0" borderId="7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1" fillId="0" borderId="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shrinkToFit="1"/>
    </xf>
    <xf numFmtId="0" fontId="1" fillId="0" borderId="15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172" fontId="2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0" fontId="1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172" fontId="2" fillId="0" borderId="16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0" fontId="1" fillId="0" borderId="10" xfId="0" applyFont="1" applyBorder="1" applyAlignment="1">
      <alignment/>
    </xf>
    <xf numFmtId="172" fontId="2" fillId="0" borderId="7" xfId="0" applyNumberFormat="1" applyFont="1" applyBorder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/>
      <protection locked="0"/>
    </xf>
    <xf numFmtId="172" fontId="2" fillId="0" borderId="2" xfId="0" applyNumberFormat="1" applyFont="1" applyBorder="1" applyAlignment="1" applyProtection="1">
      <alignment/>
      <protection locked="0"/>
    </xf>
    <xf numFmtId="172" fontId="2" fillId="0" borderId="13" xfId="0" applyNumberFormat="1" applyFont="1" applyBorder="1" applyAlignment="1" applyProtection="1">
      <alignment/>
      <protection locked="0"/>
    </xf>
    <xf numFmtId="172" fontId="2" fillId="0" borderId="17" xfId="0" applyNumberFormat="1" applyFont="1" applyBorder="1" applyAlignment="1" applyProtection="1">
      <alignment/>
      <protection locked="0"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/>
      <protection locked="0"/>
    </xf>
    <xf numFmtId="172" fontId="2" fillId="0" borderId="11" xfId="0" applyNumberFormat="1" applyFont="1" applyBorder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6" xfId="0" applyNumberFormat="1" applyFont="1" applyBorder="1" applyAlignment="1" applyProtection="1">
      <alignment/>
      <protection locked="0"/>
    </xf>
    <xf numFmtId="172" fontId="2" fillId="0" borderId="18" xfId="0" applyNumberFormat="1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72" fontId="1" fillId="0" borderId="15" xfId="0" applyNumberFormat="1" applyFont="1" applyBorder="1" applyAlignment="1" applyProtection="1">
      <alignment/>
      <protection locked="0"/>
    </xf>
    <xf numFmtId="172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21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172" fontId="1" fillId="0" borderId="22" xfId="0" applyNumberFormat="1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172" fontId="2" fillId="0" borderId="22" xfId="0" applyNumberFormat="1" applyFont="1" applyBorder="1" applyAlignment="1" applyProtection="1">
      <alignment/>
      <protection locked="0"/>
    </xf>
    <xf numFmtId="172" fontId="2" fillId="0" borderId="29" xfId="0" applyNumberFormat="1" applyFont="1" applyBorder="1" applyAlignment="1" applyProtection="1">
      <alignment/>
      <protection locked="0"/>
    </xf>
    <xf numFmtId="1" fontId="2" fillId="0" borderId="22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0" fontId="2" fillId="0" borderId="30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2" fillId="0" borderId="21" xfId="0" applyFont="1" applyBorder="1" applyAlignment="1">
      <alignment/>
    </xf>
    <xf numFmtId="172" fontId="1" fillId="0" borderId="16" xfId="0" applyNumberFormat="1" applyFont="1" applyBorder="1" applyAlignment="1" applyProtection="1">
      <alignment/>
      <protection locked="0"/>
    </xf>
    <xf numFmtId="1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8" sqref="C18"/>
    </sheetView>
  </sheetViews>
  <sheetFormatPr defaultColWidth="9.140625" defaultRowHeight="12.75"/>
  <cols>
    <col min="1" max="1" width="20.00390625" style="2" customWidth="1"/>
    <col min="2" max="2" width="15.7109375" style="2" customWidth="1"/>
    <col min="3" max="4" width="5.421875" style="2" customWidth="1"/>
    <col min="5" max="5" width="14.28125" style="2" customWidth="1"/>
    <col min="6" max="7" width="5.421875" style="2" customWidth="1"/>
    <col min="8" max="8" width="15.7109375" style="2" customWidth="1"/>
    <col min="9" max="10" width="5.421875" style="2" customWidth="1"/>
    <col min="11" max="11" width="14.28125" style="2" customWidth="1"/>
    <col min="12" max="13" width="5.421875" style="2" customWidth="1"/>
    <col min="14" max="14" width="14.28125" style="2" customWidth="1"/>
    <col min="15" max="16" width="5.421875" style="2" customWidth="1"/>
    <col min="17" max="17" width="14.28125" style="2" customWidth="1"/>
    <col min="18" max="19" width="5.421875" style="2" customWidth="1"/>
    <col min="20" max="20" width="15.140625" style="2" customWidth="1"/>
    <col min="21" max="22" width="5.421875" style="2" customWidth="1"/>
    <col min="23" max="23" width="7.140625" style="2" customWidth="1"/>
    <col min="24" max="24" width="6.421875" style="2" customWidth="1"/>
    <col min="25" max="26" width="8.57421875" style="2" customWidth="1"/>
    <col min="27" max="27" width="11.421875" style="2" customWidth="1"/>
    <col min="28" max="28" width="5.00390625" style="2" customWidth="1"/>
    <col min="29" max="29" width="5.7109375" style="2" customWidth="1"/>
    <col min="30" max="30" width="7.140625" style="2" customWidth="1"/>
    <col min="31" max="31" width="8.140625" style="2" bestFit="1" customWidth="1"/>
    <col min="32" max="32" width="11.00390625" style="2" bestFit="1" customWidth="1"/>
    <col min="33" max="33" width="5.7109375" style="2" customWidth="1"/>
    <col min="34" max="34" width="6.28125" style="2" customWidth="1"/>
    <col min="35" max="35" width="7.8515625" style="2" customWidth="1"/>
    <col min="36" max="16384" width="9.140625" style="2" customWidth="1"/>
  </cols>
  <sheetData>
    <row r="1" spans="1:23" ht="11.25">
      <c r="A1" s="113" t="s">
        <v>98</v>
      </c>
      <c r="B1" s="113"/>
      <c r="C1" s="113"/>
      <c r="D1" s="113"/>
      <c r="E1" s="113"/>
      <c r="F1" s="113"/>
      <c r="G1" s="113"/>
      <c r="H1" s="113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30"/>
    </row>
    <row r="2" spans="1:23" ht="11.25">
      <c r="A2" s="27"/>
      <c r="B2" s="27"/>
      <c r="C2" s="27"/>
      <c r="D2" s="27"/>
      <c r="E2" s="27"/>
      <c r="F2" s="27"/>
      <c r="G2" s="27"/>
      <c r="H2" s="27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0"/>
    </row>
    <row r="3" spans="1:30" ht="11.25">
      <c r="A3" s="1"/>
      <c r="B3" s="115" t="s">
        <v>1</v>
      </c>
      <c r="C3" s="116"/>
      <c r="D3" s="117"/>
      <c r="E3" s="115" t="s">
        <v>0</v>
      </c>
      <c r="F3" s="118"/>
      <c r="G3" s="117"/>
      <c r="H3" s="115" t="s">
        <v>33</v>
      </c>
      <c r="I3" s="118"/>
      <c r="J3" s="117"/>
      <c r="K3" s="115" t="s">
        <v>2</v>
      </c>
      <c r="L3" s="118"/>
      <c r="M3" s="117"/>
      <c r="N3" s="115" t="s">
        <v>37</v>
      </c>
      <c r="O3" s="118"/>
      <c r="P3" s="117"/>
      <c r="Q3" s="115" t="s">
        <v>3</v>
      </c>
      <c r="R3" s="118"/>
      <c r="S3" s="117"/>
      <c r="T3" s="115" t="s">
        <v>39</v>
      </c>
      <c r="U3" s="118"/>
      <c r="V3" s="117"/>
      <c r="W3" s="9" t="s">
        <v>13</v>
      </c>
      <c r="X3" s="9" t="s">
        <v>9</v>
      </c>
      <c r="Y3" s="9" t="s">
        <v>12</v>
      </c>
      <c r="Z3" s="9" t="s">
        <v>8</v>
      </c>
      <c r="AA3" s="9" t="s">
        <v>10</v>
      </c>
      <c r="AB3" s="119" t="s">
        <v>14</v>
      </c>
      <c r="AC3" s="120"/>
      <c r="AD3" s="121"/>
    </row>
    <row r="4" spans="1:30" ht="11.25">
      <c r="A4" s="12"/>
      <c r="B4" s="35" t="s">
        <v>5</v>
      </c>
      <c r="C4" s="52" t="s">
        <v>6</v>
      </c>
      <c r="D4" s="35" t="s">
        <v>7</v>
      </c>
      <c r="E4" s="52" t="s">
        <v>5</v>
      </c>
      <c r="F4" s="35" t="s">
        <v>6</v>
      </c>
      <c r="G4" s="52" t="s">
        <v>7</v>
      </c>
      <c r="H4" s="35" t="s">
        <v>1</v>
      </c>
      <c r="I4" s="52" t="s">
        <v>6</v>
      </c>
      <c r="J4" s="35" t="s">
        <v>7</v>
      </c>
      <c r="K4" s="35" t="s">
        <v>5</v>
      </c>
      <c r="L4" s="52" t="s">
        <v>6</v>
      </c>
      <c r="M4" s="35" t="s">
        <v>7</v>
      </c>
      <c r="N4" s="35" t="s">
        <v>5</v>
      </c>
      <c r="O4" s="52" t="s">
        <v>6</v>
      </c>
      <c r="P4" s="35" t="s">
        <v>7</v>
      </c>
      <c r="Q4" s="52" t="s">
        <v>5</v>
      </c>
      <c r="R4" s="35" t="s">
        <v>6</v>
      </c>
      <c r="S4" s="52" t="s">
        <v>7</v>
      </c>
      <c r="T4" s="29" t="s">
        <v>5</v>
      </c>
      <c r="U4" s="35" t="s">
        <v>6</v>
      </c>
      <c r="V4" s="52" t="s">
        <v>7</v>
      </c>
      <c r="W4" s="94"/>
      <c r="X4" s="3"/>
      <c r="Y4" s="3"/>
      <c r="Z4" s="3"/>
      <c r="AA4" s="3"/>
      <c r="AB4" s="4"/>
      <c r="AC4" s="23"/>
      <c r="AD4" s="7"/>
    </row>
    <row r="5" spans="1:30" ht="11.25">
      <c r="A5" s="36" t="s">
        <v>15</v>
      </c>
      <c r="B5" s="47"/>
      <c r="C5" s="37"/>
      <c r="D5" s="70"/>
      <c r="E5" s="37"/>
      <c r="F5" s="47"/>
      <c r="G5" s="70"/>
      <c r="H5" s="47"/>
      <c r="I5" s="37"/>
      <c r="J5" s="70"/>
      <c r="K5" s="47"/>
      <c r="L5" s="37"/>
      <c r="M5" s="70"/>
      <c r="N5" s="47"/>
      <c r="O5" s="37"/>
      <c r="P5" s="70"/>
      <c r="Q5" s="37"/>
      <c r="R5" s="47"/>
      <c r="S5" s="75"/>
      <c r="T5" s="47"/>
      <c r="U5" s="47"/>
      <c r="V5" s="75"/>
      <c r="W5" s="47"/>
      <c r="X5" s="40"/>
      <c r="Y5" s="40"/>
      <c r="Z5" s="39"/>
      <c r="AA5" s="14"/>
      <c r="AB5" s="41"/>
      <c r="AC5" s="13"/>
      <c r="AD5" s="6"/>
    </row>
    <row r="6" spans="1:32" ht="11.25">
      <c r="A6" s="59" t="s">
        <v>16</v>
      </c>
      <c r="B6" s="63" t="s">
        <v>55</v>
      </c>
      <c r="C6" s="59">
        <v>1299</v>
      </c>
      <c r="D6" s="89">
        <f>C6/X6</f>
        <v>0.6758584807492196</v>
      </c>
      <c r="E6" s="60" t="s">
        <v>66</v>
      </c>
      <c r="F6" s="60">
        <v>340</v>
      </c>
      <c r="G6" s="71">
        <f>F6/X6</f>
        <v>0.1768990634755463</v>
      </c>
      <c r="H6" s="60"/>
      <c r="I6" s="60"/>
      <c r="J6" s="71"/>
      <c r="K6" s="60" t="s">
        <v>81</v>
      </c>
      <c r="L6" s="60">
        <v>174</v>
      </c>
      <c r="M6" s="71">
        <f>L6/X6</f>
        <v>0.09053069719042664</v>
      </c>
      <c r="N6" s="60" t="s">
        <v>91</v>
      </c>
      <c r="O6" s="60">
        <v>109</v>
      </c>
      <c r="P6" s="71">
        <f>O6/X6</f>
        <v>0.056711758584807495</v>
      </c>
      <c r="Q6" s="60"/>
      <c r="R6" s="60"/>
      <c r="S6" s="71"/>
      <c r="T6" s="60"/>
      <c r="U6" s="60"/>
      <c r="V6" s="71"/>
      <c r="W6" s="60">
        <v>0</v>
      </c>
      <c r="X6" s="62">
        <f>C6+F6+I6+L6+O6+R6+U6</f>
        <v>1922</v>
      </c>
      <c r="Y6" s="62">
        <f>X6+W6</f>
        <v>1922</v>
      </c>
      <c r="Z6" s="61">
        <f>Y6/AA6</f>
        <v>0.37649363369245836</v>
      </c>
      <c r="AA6" s="60">
        <v>5105</v>
      </c>
      <c r="AB6" s="86">
        <f>C6-F6</f>
        <v>959</v>
      </c>
      <c r="AC6" s="90">
        <f>AB6/X6</f>
        <v>0.49895941727367327</v>
      </c>
      <c r="AD6" s="88" t="s">
        <v>50</v>
      </c>
      <c r="AE6" s="34"/>
      <c r="AF6" s="111">
        <f>14*AA6/AA$26</f>
        <v>0.8639363682518193</v>
      </c>
    </row>
    <row r="7" spans="1:32" ht="11.25">
      <c r="A7" s="59" t="s">
        <v>17</v>
      </c>
      <c r="B7" s="59" t="s">
        <v>56</v>
      </c>
      <c r="C7" s="59">
        <v>1246</v>
      </c>
      <c r="D7" s="89">
        <f>C7/X7</f>
        <v>0.6283408976298538</v>
      </c>
      <c r="E7" s="60" t="s">
        <v>67</v>
      </c>
      <c r="F7" s="60">
        <v>737</v>
      </c>
      <c r="G7" s="71">
        <f>F7/X7</f>
        <v>0.37165910237014627</v>
      </c>
      <c r="H7" s="60"/>
      <c r="I7" s="60"/>
      <c r="J7" s="71"/>
      <c r="K7" s="60"/>
      <c r="L7" s="60"/>
      <c r="M7" s="71"/>
      <c r="N7" s="60"/>
      <c r="O7" s="60"/>
      <c r="P7" s="71"/>
      <c r="Q7" s="60"/>
      <c r="R7" s="60"/>
      <c r="S7" s="71"/>
      <c r="T7" s="60"/>
      <c r="U7" s="60"/>
      <c r="V7" s="71"/>
      <c r="W7" s="60">
        <v>0</v>
      </c>
      <c r="X7" s="62">
        <f>C7+F7+I7+L7+O7+R7+U7</f>
        <v>1983</v>
      </c>
      <c r="Y7" s="62">
        <f>X7+W7</f>
        <v>1983</v>
      </c>
      <c r="Z7" s="61">
        <f>Y7/AA7</f>
        <v>0.30404783808647656</v>
      </c>
      <c r="AA7" s="34">
        <v>6522</v>
      </c>
      <c r="AB7" s="86">
        <f>C7-F7</f>
        <v>509</v>
      </c>
      <c r="AC7" s="90">
        <f>AB7/X7</f>
        <v>0.2566817952597075</v>
      </c>
      <c r="AD7" s="88" t="s">
        <v>50</v>
      </c>
      <c r="AE7" s="34"/>
      <c r="AF7" s="111">
        <f aca="true" t="shared" si="0" ref="AF7:AF22">14*AA7/AA$26</f>
        <v>1.1037400575393468</v>
      </c>
    </row>
    <row r="8" spans="1:32" ht="11.25">
      <c r="A8" s="95" t="s">
        <v>18</v>
      </c>
      <c r="B8" s="112" t="s">
        <v>38</v>
      </c>
      <c r="C8" s="96">
        <v>747</v>
      </c>
      <c r="D8" s="97">
        <f>C8/X8</f>
        <v>0.43179190751445085</v>
      </c>
      <c r="E8" s="98" t="s">
        <v>105</v>
      </c>
      <c r="F8" s="85">
        <v>719</v>
      </c>
      <c r="G8" s="99">
        <f>F8/X8</f>
        <v>0.41560693641618496</v>
      </c>
      <c r="H8" s="85" t="s">
        <v>77</v>
      </c>
      <c r="I8" s="85">
        <v>133</v>
      </c>
      <c r="J8" s="71">
        <f>I8/X8</f>
        <v>0.07687861271676301</v>
      </c>
      <c r="K8" s="85"/>
      <c r="L8" s="98"/>
      <c r="M8" s="99"/>
      <c r="N8" s="85" t="s">
        <v>82</v>
      </c>
      <c r="O8" s="98">
        <v>131</v>
      </c>
      <c r="P8" s="99">
        <f>O8/X8</f>
        <v>0.07572254335260116</v>
      </c>
      <c r="Q8" s="98"/>
      <c r="R8" s="85"/>
      <c r="S8" s="99"/>
      <c r="T8" s="85"/>
      <c r="U8" s="85"/>
      <c r="V8" s="100"/>
      <c r="W8" s="85">
        <v>0</v>
      </c>
      <c r="X8" s="101">
        <f>C8+F8+I8+L8+O8+R8+U8</f>
        <v>1730</v>
      </c>
      <c r="Y8" s="101">
        <f>X8+W8</f>
        <v>1730</v>
      </c>
      <c r="Z8" s="102">
        <f>Y8/AA8</f>
        <v>0.2683002481389578</v>
      </c>
      <c r="AA8" s="85">
        <v>6448</v>
      </c>
      <c r="AB8" s="108">
        <f>C8-F8</f>
        <v>28</v>
      </c>
      <c r="AC8" s="103">
        <f>AB8/X8</f>
        <v>0.016184971098265895</v>
      </c>
      <c r="AD8" s="104" t="s">
        <v>50</v>
      </c>
      <c r="AE8" s="34"/>
      <c r="AF8" s="111">
        <f t="shared" si="0"/>
        <v>1.0912167879505839</v>
      </c>
    </row>
    <row r="9" spans="1:32" ht="11.25">
      <c r="A9" s="42" t="s">
        <v>34</v>
      </c>
      <c r="B9" s="46"/>
      <c r="C9" s="34"/>
      <c r="D9" s="72"/>
      <c r="E9" s="34"/>
      <c r="F9" s="46"/>
      <c r="G9" s="78"/>
      <c r="H9" s="46"/>
      <c r="I9" s="34"/>
      <c r="J9" s="80"/>
      <c r="K9" s="46"/>
      <c r="L9" s="34"/>
      <c r="M9" s="72"/>
      <c r="N9" s="46"/>
      <c r="O9" s="34"/>
      <c r="P9" s="72"/>
      <c r="Q9" s="34"/>
      <c r="R9" s="46"/>
      <c r="S9" s="74"/>
      <c r="T9" s="46"/>
      <c r="U9" s="46"/>
      <c r="V9" s="78"/>
      <c r="W9" s="46"/>
      <c r="X9" s="16"/>
      <c r="Y9" s="16"/>
      <c r="Z9" s="5"/>
      <c r="AA9" s="34"/>
      <c r="AB9" s="87"/>
      <c r="AC9" s="10"/>
      <c r="AD9" s="7"/>
      <c r="AE9" s="34"/>
      <c r="AF9" s="111"/>
    </row>
    <row r="10" spans="1:32" ht="11.25">
      <c r="A10" s="63" t="s">
        <v>20</v>
      </c>
      <c r="B10" s="63" t="s">
        <v>57</v>
      </c>
      <c r="C10" s="63">
        <v>1380</v>
      </c>
      <c r="D10" s="89">
        <f>C10/X10</f>
        <v>0.5413887799136916</v>
      </c>
      <c r="E10" s="64" t="s">
        <v>19</v>
      </c>
      <c r="F10" s="64">
        <v>531</v>
      </c>
      <c r="G10" s="71">
        <f>F10/X10</f>
        <v>0.20831698705374657</v>
      </c>
      <c r="H10" s="64" t="s">
        <v>78</v>
      </c>
      <c r="I10" s="64">
        <v>378</v>
      </c>
      <c r="J10" s="71">
        <f>I10/X10</f>
        <v>0.14829344841114162</v>
      </c>
      <c r="K10" s="64"/>
      <c r="L10" s="64"/>
      <c r="M10" s="71"/>
      <c r="N10" s="64" t="s">
        <v>83</v>
      </c>
      <c r="O10" s="64">
        <v>260</v>
      </c>
      <c r="P10" s="71">
        <f>O10/X10</f>
        <v>0.10200078462142016</v>
      </c>
      <c r="Q10" s="64"/>
      <c r="R10" s="64"/>
      <c r="S10" s="79"/>
      <c r="T10" s="64"/>
      <c r="U10" s="64"/>
      <c r="V10" s="79"/>
      <c r="W10" s="64">
        <v>0</v>
      </c>
      <c r="X10" s="62">
        <f>C10+F10+I10+L10+O10+R10+U10</f>
        <v>2549</v>
      </c>
      <c r="Y10" s="62">
        <f>X10+W10</f>
        <v>2549</v>
      </c>
      <c r="Z10" s="61">
        <f>Y10/AA10</f>
        <v>0.37309718969555034</v>
      </c>
      <c r="AA10" s="85">
        <v>6832</v>
      </c>
      <c r="AB10" s="26">
        <f>C10-F10</f>
        <v>849</v>
      </c>
      <c r="AC10" s="103">
        <f>AB10/X10</f>
        <v>0.3330717928599451</v>
      </c>
      <c r="AD10" s="91" t="s">
        <v>50</v>
      </c>
      <c r="AE10" s="34"/>
      <c r="AF10" s="111">
        <f t="shared" si="0"/>
        <v>1.156202403113894</v>
      </c>
    </row>
    <row r="11" spans="1:32" ht="11.25">
      <c r="A11" s="36" t="s">
        <v>35</v>
      </c>
      <c r="B11" s="47"/>
      <c r="C11" s="37"/>
      <c r="D11" s="70"/>
      <c r="E11" s="37"/>
      <c r="F11" s="47"/>
      <c r="G11" s="75"/>
      <c r="H11" s="47"/>
      <c r="I11" s="37"/>
      <c r="J11" s="70"/>
      <c r="K11" s="47"/>
      <c r="L11" s="37"/>
      <c r="M11" s="70"/>
      <c r="N11" s="47"/>
      <c r="O11" s="37"/>
      <c r="P11" s="70"/>
      <c r="Q11" s="37"/>
      <c r="R11" s="47"/>
      <c r="S11" s="75"/>
      <c r="T11" s="47"/>
      <c r="U11" s="47"/>
      <c r="V11" s="75"/>
      <c r="W11" s="47"/>
      <c r="X11" s="40"/>
      <c r="Y11" s="40"/>
      <c r="Z11" s="39"/>
      <c r="AA11" s="81"/>
      <c r="AB11" s="41"/>
      <c r="AC11" s="13"/>
      <c r="AD11" s="6"/>
      <c r="AE11" s="34"/>
      <c r="AF11" s="111"/>
    </row>
    <row r="12" spans="1:32" ht="11.25">
      <c r="A12" s="59" t="s">
        <v>21</v>
      </c>
      <c r="B12" s="60" t="s">
        <v>58</v>
      </c>
      <c r="C12" s="60">
        <v>164</v>
      </c>
      <c r="D12" s="71">
        <f aca="true" t="shared" si="1" ref="D12:D19">C12/X12</f>
        <v>0.1083223249669749</v>
      </c>
      <c r="E12" s="60" t="s">
        <v>68</v>
      </c>
      <c r="F12" s="60">
        <v>414</v>
      </c>
      <c r="G12" s="71">
        <f aca="true" t="shared" si="2" ref="G12:G19">F12/X12</f>
        <v>0.27344782034346105</v>
      </c>
      <c r="H12" s="60"/>
      <c r="I12" s="60"/>
      <c r="J12" s="71"/>
      <c r="K12" s="60" t="s">
        <v>100</v>
      </c>
      <c r="L12" s="60">
        <v>68</v>
      </c>
      <c r="M12" s="71">
        <f aca="true" t="shared" si="3" ref="M12:M19">L12/X12</f>
        <v>0.04491413474240423</v>
      </c>
      <c r="N12" s="60" t="s">
        <v>84</v>
      </c>
      <c r="O12" s="60">
        <v>151</v>
      </c>
      <c r="P12" s="71">
        <f>O12/X12</f>
        <v>0.09973579920739763</v>
      </c>
      <c r="Q12" s="59" t="s">
        <v>80</v>
      </c>
      <c r="R12" s="59">
        <v>717</v>
      </c>
      <c r="S12" s="89">
        <f>R12/X12</f>
        <v>0.47357992073976224</v>
      </c>
      <c r="T12" s="60"/>
      <c r="U12" s="60"/>
      <c r="V12" s="71"/>
      <c r="W12" s="60">
        <v>0</v>
      </c>
      <c r="X12" s="62">
        <f aca="true" t="shared" si="4" ref="X12:X19">C12+F12+I12+L12+O12+R12+U12</f>
        <v>1514</v>
      </c>
      <c r="Y12" s="62">
        <f aca="true" t="shared" si="5" ref="Y12:Y19">X12+W12</f>
        <v>1514</v>
      </c>
      <c r="Z12" s="61">
        <f aca="true" t="shared" si="6" ref="Z12:Z19">Y12/AA12</f>
        <v>0.28063021316033365</v>
      </c>
      <c r="AA12" s="82">
        <v>5395</v>
      </c>
      <c r="AB12" s="86">
        <f>R12-F12</f>
        <v>303</v>
      </c>
      <c r="AC12" s="90">
        <f aca="true" t="shared" si="7" ref="AC12:AC19">AB12/X12</f>
        <v>0.2001321003963012</v>
      </c>
      <c r="AD12" s="88" t="s">
        <v>52</v>
      </c>
      <c r="AE12" s="34"/>
      <c r="AF12" s="111">
        <f t="shared" si="0"/>
        <v>0.9130140463699441</v>
      </c>
    </row>
    <row r="13" spans="1:32" ht="11.25">
      <c r="A13" s="42" t="s">
        <v>22</v>
      </c>
      <c r="B13" s="46" t="s">
        <v>59</v>
      </c>
      <c r="C13" s="43">
        <v>468</v>
      </c>
      <c r="D13" s="79">
        <f t="shared" si="1"/>
        <v>0.37290836653386455</v>
      </c>
      <c r="E13" s="49" t="s">
        <v>69</v>
      </c>
      <c r="F13" s="106">
        <v>707</v>
      </c>
      <c r="G13" s="109">
        <f t="shared" si="2"/>
        <v>0.5633466135458167</v>
      </c>
      <c r="H13" s="46"/>
      <c r="I13" s="43"/>
      <c r="J13" s="79"/>
      <c r="K13" s="46" t="s">
        <v>92</v>
      </c>
      <c r="L13" s="43">
        <v>80</v>
      </c>
      <c r="M13" s="71">
        <f t="shared" si="3"/>
        <v>0.06374501992031872</v>
      </c>
      <c r="N13" s="46"/>
      <c r="O13" s="43"/>
      <c r="P13" s="79"/>
      <c r="Q13" s="43"/>
      <c r="R13" s="46"/>
      <c r="S13" s="79"/>
      <c r="T13" s="46"/>
      <c r="U13" s="46"/>
      <c r="V13" s="79"/>
      <c r="W13" s="46">
        <v>0</v>
      </c>
      <c r="X13" s="62">
        <f t="shared" si="4"/>
        <v>1255</v>
      </c>
      <c r="Y13" s="66">
        <f t="shared" si="5"/>
        <v>1255</v>
      </c>
      <c r="Z13" s="65">
        <f t="shared" si="6"/>
        <v>0.23768939393939395</v>
      </c>
      <c r="AA13" s="105">
        <v>5280</v>
      </c>
      <c r="AB13" s="4">
        <f>F13-C13</f>
        <v>239</v>
      </c>
      <c r="AC13" s="92">
        <f t="shared" si="7"/>
        <v>0.1904382470119522</v>
      </c>
      <c r="AD13" s="7" t="s">
        <v>101</v>
      </c>
      <c r="AE13" s="34"/>
      <c r="AF13" s="111">
        <f t="shared" si="0"/>
        <v>0.8935522084955153</v>
      </c>
    </row>
    <row r="14" spans="1:32" ht="11.25">
      <c r="A14" s="59" t="s">
        <v>24</v>
      </c>
      <c r="B14" s="60" t="s">
        <v>60</v>
      </c>
      <c r="C14" s="60">
        <v>460</v>
      </c>
      <c r="D14" s="71">
        <f t="shared" si="1"/>
        <v>0.2263779527559055</v>
      </c>
      <c r="E14" s="59" t="s">
        <v>70</v>
      </c>
      <c r="F14" s="59">
        <v>720</v>
      </c>
      <c r="G14" s="89">
        <f t="shared" si="2"/>
        <v>0.3543307086614173</v>
      </c>
      <c r="H14" s="60"/>
      <c r="I14" s="60"/>
      <c r="J14" s="71"/>
      <c r="K14" s="60" t="s">
        <v>25</v>
      </c>
      <c r="L14" s="60">
        <v>650</v>
      </c>
      <c r="M14" s="71">
        <f t="shared" si="3"/>
        <v>0.3198818897637795</v>
      </c>
      <c r="N14" s="60" t="s">
        <v>85</v>
      </c>
      <c r="O14" s="60">
        <v>202</v>
      </c>
      <c r="P14" s="71">
        <f aca="true" t="shared" si="8" ref="P14:P19">O14/X14</f>
        <v>0.09940944881889764</v>
      </c>
      <c r="Q14" s="60"/>
      <c r="R14" s="60"/>
      <c r="S14" s="71"/>
      <c r="T14" s="60"/>
      <c r="U14" s="60"/>
      <c r="V14" s="71"/>
      <c r="W14" s="60">
        <v>0</v>
      </c>
      <c r="X14" s="62">
        <f t="shared" si="4"/>
        <v>2032</v>
      </c>
      <c r="Y14" s="62">
        <f t="shared" si="5"/>
        <v>2032</v>
      </c>
      <c r="Z14" s="61">
        <f t="shared" si="6"/>
        <v>0.33592329310629854</v>
      </c>
      <c r="AA14" s="82">
        <v>6049</v>
      </c>
      <c r="AB14" s="86">
        <f>F14-L14</f>
        <v>70</v>
      </c>
      <c r="AC14" s="90">
        <f t="shared" si="7"/>
        <v>0.0344488188976378</v>
      </c>
      <c r="AD14" s="88" t="s">
        <v>102</v>
      </c>
      <c r="AE14" s="34"/>
      <c r="AF14" s="111">
        <f t="shared" si="0"/>
        <v>1.0236926721949569</v>
      </c>
    </row>
    <row r="15" spans="1:32" ht="11.25">
      <c r="A15" s="42" t="s">
        <v>28</v>
      </c>
      <c r="B15" s="106" t="s">
        <v>41</v>
      </c>
      <c r="C15" s="49">
        <v>752</v>
      </c>
      <c r="D15" s="89">
        <f t="shared" si="1"/>
        <v>0.4639111659469463</v>
      </c>
      <c r="E15" s="43" t="s">
        <v>71</v>
      </c>
      <c r="F15" s="46">
        <v>480</v>
      </c>
      <c r="G15" s="71">
        <f t="shared" si="2"/>
        <v>0.2961135101789019</v>
      </c>
      <c r="H15" s="46"/>
      <c r="I15" s="43"/>
      <c r="J15" s="71"/>
      <c r="K15" s="46" t="s">
        <v>43</v>
      </c>
      <c r="L15" s="43">
        <v>111</v>
      </c>
      <c r="M15" s="71">
        <f t="shared" si="3"/>
        <v>0.06847624922887106</v>
      </c>
      <c r="N15" s="46" t="s">
        <v>86</v>
      </c>
      <c r="O15" s="43">
        <v>170</v>
      </c>
      <c r="P15" s="79">
        <f t="shared" si="8"/>
        <v>0.10487353485502776</v>
      </c>
      <c r="Q15" s="43"/>
      <c r="R15" s="46"/>
      <c r="S15" s="71"/>
      <c r="T15" s="46" t="s">
        <v>97</v>
      </c>
      <c r="U15" s="46">
        <v>108</v>
      </c>
      <c r="V15" s="79">
        <f>U15/X15</f>
        <v>0.06662553979025293</v>
      </c>
      <c r="W15" s="46">
        <v>0</v>
      </c>
      <c r="X15" s="62">
        <f t="shared" si="4"/>
        <v>1621</v>
      </c>
      <c r="Y15" s="62">
        <f t="shared" si="5"/>
        <v>1621</v>
      </c>
      <c r="Z15" s="61">
        <f t="shared" si="6"/>
        <v>0.31928304116604295</v>
      </c>
      <c r="AA15" s="82">
        <v>5077</v>
      </c>
      <c r="AB15" s="86">
        <f>C15-F15</f>
        <v>272</v>
      </c>
      <c r="AC15" s="90">
        <f t="shared" si="7"/>
        <v>0.16779765576804442</v>
      </c>
      <c r="AD15" s="7" t="s">
        <v>50</v>
      </c>
      <c r="AE15" s="34"/>
      <c r="AF15" s="111">
        <f t="shared" si="0"/>
        <v>0.8591978338128279</v>
      </c>
    </row>
    <row r="16" spans="1:32" ht="11.25">
      <c r="A16" s="59" t="s">
        <v>29</v>
      </c>
      <c r="B16" s="60" t="s">
        <v>61</v>
      </c>
      <c r="C16" s="60">
        <v>444</v>
      </c>
      <c r="D16" s="71">
        <f t="shared" si="1"/>
        <v>0.26586826347305387</v>
      </c>
      <c r="E16" s="59" t="s">
        <v>72</v>
      </c>
      <c r="F16" s="59">
        <v>682</v>
      </c>
      <c r="G16" s="89">
        <f t="shared" si="2"/>
        <v>0.40838323353293415</v>
      </c>
      <c r="H16" s="60" t="s">
        <v>79</v>
      </c>
      <c r="I16" s="60">
        <v>216</v>
      </c>
      <c r="J16" s="71">
        <f>I16/X16</f>
        <v>0.12934131736526946</v>
      </c>
      <c r="K16" s="60" t="s">
        <v>93</v>
      </c>
      <c r="L16" s="60">
        <v>120</v>
      </c>
      <c r="M16" s="71">
        <f t="shared" si="3"/>
        <v>0.0718562874251497</v>
      </c>
      <c r="N16" s="60" t="s">
        <v>23</v>
      </c>
      <c r="O16" s="60">
        <v>208</v>
      </c>
      <c r="P16" s="71">
        <f t="shared" si="8"/>
        <v>0.12455089820359282</v>
      </c>
      <c r="Q16" s="60"/>
      <c r="R16" s="60"/>
      <c r="S16" s="71"/>
      <c r="T16" s="60"/>
      <c r="U16" s="60"/>
      <c r="V16" s="71"/>
      <c r="W16" s="60">
        <v>0</v>
      </c>
      <c r="X16" s="62">
        <f t="shared" si="4"/>
        <v>1670</v>
      </c>
      <c r="Y16" s="62">
        <f t="shared" si="5"/>
        <v>1670</v>
      </c>
      <c r="Z16" s="61">
        <f t="shared" si="6"/>
        <v>0.29401408450704225</v>
      </c>
      <c r="AA16" s="82">
        <v>5680</v>
      </c>
      <c r="AB16" s="86">
        <f>F16-C16</f>
        <v>238</v>
      </c>
      <c r="AC16" s="90">
        <f t="shared" si="7"/>
        <v>0.14251497005988023</v>
      </c>
      <c r="AD16" s="88" t="s">
        <v>101</v>
      </c>
      <c r="AE16" s="34"/>
      <c r="AF16" s="111">
        <f t="shared" si="0"/>
        <v>0.9612455576239635</v>
      </c>
    </row>
    <row r="17" spans="1:32" ht="11.25">
      <c r="A17" s="42" t="s">
        <v>30</v>
      </c>
      <c r="B17" s="106" t="s">
        <v>48</v>
      </c>
      <c r="C17" s="49">
        <v>1352</v>
      </c>
      <c r="D17" s="109">
        <f t="shared" si="1"/>
        <v>0.533754441373865</v>
      </c>
      <c r="E17" s="43" t="s">
        <v>45</v>
      </c>
      <c r="F17" s="46">
        <v>383</v>
      </c>
      <c r="G17" s="79">
        <f t="shared" si="2"/>
        <v>0.1512041058033952</v>
      </c>
      <c r="H17" s="46" t="s">
        <v>42</v>
      </c>
      <c r="I17" s="43">
        <v>413</v>
      </c>
      <c r="J17" s="71">
        <f>I17/X17</f>
        <v>0.1630477694433478</v>
      </c>
      <c r="K17" s="46"/>
      <c r="L17" s="43"/>
      <c r="M17" s="79"/>
      <c r="N17" s="46" t="s">
        <v>40</v>
      </c>
      <c r="O17" s="43">
        <v>385</v>
      </c>
      <c r="P17" s="79">
        <f t="shared" si="8"/>
        <v>0.15199368337939204</v>
      </c>
      <c r="Q17" s="43"/>
      <c r="R17" s="46"/>
      <c r="S17" s="79"/>
      <c r="T17" s="46"/>
      <c r="U17" s="46"/>
      <c r="V17" s="76"/>
      <c r="W17" s="46">
        <v>0</v>
      </c>
      <c r="X17" s="62">
        <f t="shared" si="4"/>
        <v>2533</v>
      </c>
      <c r="Y17" s="66">
        <f t="shared" si="5"/>
        <v>2533</v>
      </c>
      <c r="Z17" s="65">
        <f t="shared" si="6"/>
        <v>0.34660645867542417</v>
      </c>
      <c r="AA17" s="105">
        <v>7308</v>
      </c>
      <c r="AB17" s="26">
        <f>C17-I17</f>
        <v>939</v>
      </c>
      <c r="AC17" s="92">
        <f t="shared" si="7"/>
        <v>0.37070667193051715</v>
      </c>
      <c r="AD17" s="7" t="s">
        <v>103</v>
      </c>
      <c r="AE17" s="34"/>
      <c r="AF17" s="111">
        <f t="shared" si="0"/>
        <v>1.2367574885767474</v>
      </c>
    </row>
    <row r="18" spans="1:32" ht="11.25">
      <c r="A18" s="59" t="s">
        <v>31</v>
      </c>
      <c r="B18" s="59" t="s">
        <v>62</v>
      </c>
      <c r="C18" s="59">
        <v>861</v>
      </c>
      <c r="D18" s="89">
        <f t="shared" si="1"/>
        <v>0.4277198211624441</v>
      </c>
      <c r="E18" s="60" t="s">
        <v>73</v>
      </c>
      <c r="F18" s="60">
        <v>789</v>
      </c>
      <c r="G18" s="71">
        <f t="shared" si="2"/>
        <v>0.3919523099850969</v>
      </c>
      <c r="H18" s="60"/>
      <c r="I18" s="60"/>
      <c r="J18" s="71"/>
      <c r="K18" s="60" t="s">
        <v>94</v>
      </c>
      <c r="L18" s="60">
        <v>193</v>
      </c>
      <c r="M18" s="71">
        <f t="shared" si="3"/>
        <v>0.09587680079483359</v>
      </c>
      <c r="N18" s="60" t="s">
        <v>87</v>
      </c>
      <c r="O18" s="60">
        <v>170</v>
      </c>
      <c r="P18" s="71">
        <f t="shared" si="8"/>
        <v>0.08445106805762544</v>
      </c>
      <c r="Q18" s="60"/>
      <c r="R18" s="60"/>
      <c r="S18" s="71"/>
      <c r="T18" s="60"/>
      <c r="U18" s="60"/>
      <c r="V18" s="71"/>
      <c r="W18" s="60">
        <v>0</v>
      </c>
      <c r="X18" s="62">
        <f t="shared" si="4"/>
        <v>2013</v>
      </c>
      <c r="Y18" s="62">
        <f t="shared" si="5"/>
        <v>2013</v>
      </c>
      <c r="Z18" s="61">
        <f t="shared" si="6"/>
        <v>0.35584231925048615</v>
      </c>
      <c r="AA18" s="82">
        <v>5657</v>
      </c>
      <c r="AB18" s="26">
        <f>C18-F18</f>
        <v>72</v>
      </c>
      <c r="AC18" s="90">
        <f t="shared" si="7"/>
        <v>0.03576751117734724</v>
      </c>
      <c r="AD18" s="88" t="s">
        <v>50</v>
      </c>
      <c r="AE18" s="34"/>
      <c r="AF18" s="111">
        <f t="shared" si="0"/>
        <v>0.9573531900490777</v>
      </c>
    </row>
    <row r="19" spans="1:32" ht="11.25">
      <c r="A19" s="44" t="s">
        <v>32</v>
      </c>
      <c r="B19" s="107" t="s">
        <v>63</v>
      </c>
      <c r="C19" s="50">
        <v>520</v>
      </c>
      <c r="D19" s="89">
        <f t="shared" si="1"/>
        <v>0.3439153439153439</v>
      </c>
      <c r="E19" s="45" t="s">
        <v>74</v>
      </c>
      <c r="F19" s="48">
        <v>451</v>
      </c>
      <c r="G19" s="71">
        <f t="shared" si="2"/>
        <v>0.29828042328042326</v>
      </c>
      <c r="H19" s="48"/>
      <c r="I19" s="45"/>
      <c r="J19" s="71"/>
      <c r="K19" s="48" t="s">
        <v>44</v>
      </c>
      <c r="L19" s="45">
        <v>114</v>
      </c>
      <c r="M19" s="71">
        <f t="shared" si="3"/>
        <v>0.07539682539682539</v>
      </c>
      <c r="N19" s="48" t="s">
        <v>88</v>
      </c>
      <c r="O19" s="45">
        <v>220</v>
      </c>
      <c r="P19" s="71">
        <f t="shared" si="8"/>
        <v>0.1455026455026455</v>
      </c>
      <c r="Q19" s="45" t="s">
        <v>49</v>
      </c>
      <c r="R19" s="48">
        <v>207</v>
      </c>
      <c r="S19" s="71">
        <f>R19/X19</f>
        <v>0.13690476190476192</v>
      </c>
      <c r="T19" s="48"/>
      <c r="U19" s="48"/>
      <c r="V19" s="77"/>
      <c r="W19" s="48">
        <v>0</v>
      </c>
      <c r="X19" s="62">
        <f t="shared" si="4"/>
        <v>1512</v>
      </c>
      <c r="Y19" s="62">
        <f t="shared" si="5"/>
        <v>1512</v>
      </c>
      <c r="Z19" s="61">
        <f t="shared" si="6"/>
        <v>0.28522920203735147</v>
      </c>
      <c r="AA19" s="83">
        <v>5301</v>
      </c>
      <c r="AB19" s="86">
        <f>C19-F19</f>
        <v>69</v>
      </c>
      <c r="AC19" s="90">
        <f t="shared" si="7"/>
        <v>0.04563492063492063</v>
      </c>
      <c r="AD19" s="91" t="s">
        <v>50</v>
      </c>
      <c r="AE19" s="34"/>
      <c r="AF19" s="111">
        <f t="shared" si="0"/>
        <v>0.8971061093247589</v>
      </c>
    </row>
    <row r="20" spans="1:32" ht="11.25">
      <c r="A20" s="12" t="s">
        <v>36</v>
      </c>
      <c r="B20" s="54"/>
      <c r="C20" s="14"/>
      <c r="D20" s="39"/>
      <c r="E20" s="55"/>
      <c r="F20" s="38"/>
      <c r="G20" s="13"/>
      <c r="H20" s="54"/>
      <c r="I20" s="14"/>
      <c r="J20" s="39"/>
      <c r="K20" s="57"/>
      <c r="L20" s="14"/>
      <c r="M20" s="39"/>
      <c r="N20" s="57"/>
      <c r="O20" s="14"/>
      <c r="P20" s="39"/>
      <c r="Q20" s="56"/>
      <c r="R20" s="38"/>
      <c r="S20" s="13"/>
      <c r="T20" s="54"/>
      <c r="U20" s="38"/>
      <c r="V20" s="13"/>
      <c r="W20" s="58"/>
      <c r="X20" s="40"/>
      <c r="Y20" s="40"/>
      <c r="Z20" s="39"/>
      <c r="AA20" s="84"/>
      <c r="AB20" s="41"/>
      <c r="AC20" s="13"/>
      <c r="AD20" s="6"/>
      <c r="AE20" s="34"/>
      <c r="AF20" s="111"/>
    </row>
    <row r="21" spans="1:32" ht="11.25">
      <c r="A21" s="59" t="s">
        <v>26</v>
      </c>
      <c r="B21" s="59" t="s">
        <v>64</v>
      </c>
      <c r="C21" s="59">
        <v>789</v>
      </c>
      <c r="D21" s="89">
        <f>C21/X21</f>
        <v>0.4395543175487465</v>
      </c>
      <c r="E21" s="60"/>
      <c r="F21" s="60"/>
      <c r="G21" s="71"/>
      <c r="H21" s="60"/>
      <c r="I21" s="60"/>
      <c r="J21" s="71"/>
      <c r="K21" s="60" t="s">
        <v>95</v>
      </c>
      <c r="L21" s="60">
        <v>244</v>
      </c>
      <c r="M21" s="71">
        <f>L21/X21</f>
        <v>0.13593314763231198</v>
      </c>
      <c r="N21" s="60" t="s">
        <v>90</v>
      </c>
      <c r="O21" s="60">
        <v>762</v>
      </c>
      <c r="P21" s="71">
        <f>O21/X21</f>
        <v>0.4245125348189415</v>
      </c>
      <c r="Q21" s="60"/>
      <c r="R21" s="60"/>
      <c r="S21" s="71"/>
      <c r="T21" s="60"/>
      <c r="U21" s="60"/>
      <c r="V21" s="71"/>
      <c r="W21" s="60">
        <v>0</v>
      </c>
      <c r="X21" s="62">
        <f>C21+F21+I21+L21+O21+R21+U21</f>
        <v>1795</v>
      </c>
      <c r="Y21" s="62">
        <f>X21+W21</f>
        <v>1795</v>
      </c>
      <c r="Z21" s="61">
        <f>Y21/AA21</f>
        <v>0.3285139092240117</v>
      </c>
      <c r="AA21" s="60">
        <v>5464</v>
      </c>
      <c r="AB21" s="86">
        <f>C21-O21</f>
        <v>27</v>
      </c>
      <c r="AC21" s="90">
        <f>AB21/X21</f>
        <v>0.015041782729805013</v>
      </c>
      <c r="AD21" s="88" t="s">
        <v>51</v>
      </c>
      <c r="AE21" s="34"/>
      <c r="AF21" s="111">
        <f t="shared" si="0"/>
        <v>0.9246911490946015</v>
      </c>
    </row>
    <row r="22" spans="1:32" ht="11.25">
      <c r="A22" s="42" t="s">
        <v>27</v>
      </c>
      <c r="B22" s="106" t="s">
        <v>65</v>
      </c>
      <c r="C22" s="49">
        <v>1240</v>
      </c>
      <c r="D22" s="89">
        <f>C22/X22</f>
        <v>0.5719557195571956</v>
      </c>
      <c r="E22" s="43" t="s">
        <v>75</v>
      </c>
      <c r="F22" s="60">
        <v>373</v>
      </c>
      <c r="G22" s="71">
        <f>F22/X22</f>
        <v>0.1720479704797048</v>
      </c>
      <c r="H22" s="46"/>
      <c r="I22" s="43"/>
      <c r="J22" s="71"/>
      <c r="K22" s="46" t="s">
        <v>96</v>
      </c>
      <c r="L22" s="43">
        <v>115</v>
      </c>
      <c r="M22" s="71">
        <f>L22/X22</f>
        <v>0.05304428044280443</v>
      </c>
      <c r="N22" s="46" t="s">
        <v>89</v>
      </c>
      <c r="O22" s="43">
        <v>360</v>
      </c>
      <c r="P22" s="71">
        <f>O22/X22</f>
        <v>0.16605166051660517</v>
      </c>
      <c r="Q22" s="43"/>
      <c r="R22" s="46"/>
      <c r="S22" s="74"/>
      <c r="T22" s="46"/>
      <c r="U22" s="46"/>
      <c r="V22" s="79"/>
      <c r="W22" s="46">
        <v>0</v>
      </c>
      <c r="X22" s="62">
        <f>C22+F22+F23+I22+L22+O22+R22+U22</f>
        <v>2168</v>
      </c>
      <c r="Y22" s="16">
        <f>X22+W22</f>
        <v>2168</v>
      </c>
      <c r="Z22" s="5">
        <f>Y22/AA22</f>
        <v>0.3280871670702179</v>
      </c>
      <c r="AA22" s="46">
        <v>6608</v>
      </c>
      <c r="AB22" s="110">
        <f>C22-F22</f>
        <v>867</v>
      </c>
      <c r="AC22" s="10">
        <f>AB22/X22</f>
        <v>0.39990774907749077</v>
      </c>
      <c r="AD22" s="7" t="s">
        <v>50</v>
      </c>
      <c r="AE22" s="34"/>
      <c r="AF22" s="111">
        <f t="shared" si="0"/>
        <v>1.1182941276019631</v>
      </c>
    </row>
    <row r="23" spans="1:31" ht="11.25">
      <c r="A23" s="44" t="s">
        <v>27</v>
      </c>
      <c r="B23" s="107"/>
      <c r="C23" s="50"/>
      <c r="D23" s="89"/>
      <c r="E23" s="45" t="s">
        <v>76</v>
      </c>
      <c r="F23" s="48">
        <v>80</v>
      </c>
      <c r="G23" s="71">
        <f>F23/X22</f>
        <v>0.03690036900369004</v>
      </c>
      <c r="H23" s="48"/>
      <c r="I23" s="45"/>
      <c r="J23" s="71"/>
      <c r="K23" s="48"/>
      <c r="L23" s="45"/>
      <c r="M23" s="73"/>
      <c r="N23" s="48"/>
      <c r="O23" s="45"/>
      <c r="P23" s="71"/>
      <c r="Q23" s="45"/>
      <c r="R23" s="48"/>
      <c r="S23" s="74"/>
      <c r="T23" s="48"/>
      <c r="U23" s="48"/>
      <c r="V23" s="77"/>
      <c r="W23" s="48"/>
      <c r="X23" s="68"/>
      <c r="Y23" s="68"/>
      <c r="Z23" s="67"/>
      <c r="AA23" s="48"/>
      <c r="AB23" s="26"/>
      <c r="AC23" s="93"/>
      <c r="AD23" s="8"/>
      <c r="AE23" s="34"/>
    </row>
    <row r="24" spans="1:31" ht="11.25">
      <c r="A24" s="51" t="s">
        <v>4</v>
      </c>
      <c r="B24" s="21">
        <v>14</v>
      </c>
      <c r="C24" s="11"/>
      <c r="D24" s="53"/>
      <c r="E24" s="11">
        <v>14</v>
      </c>
      <c r="F24" s="21"/>
      <c r="G24" s="25"/>
      <c r="H24" s="21">
        <v>4</v>
      </c>
      <c r="I24" s="11"/>
      <c r="J24" s="53"/>
      <c r="K24" s="21">
        <v>10</v>
      </c>
      <c r="L24" s="11"/>
      <c r="M24" s="53"/>
      <c r="N24" s="21">
        <v>12</v>
      </c>
      <c r="O24" s="11"/>
      <c r="P24" s="53"/>
      <c r="Q24" s="11">
        <v>2</v>
      </c>
      <c r="R24" s="21"/>
      <c r="S24" s="28"/>
      <c r="T24" s="21">
        <v>1</v>
      </c>
      <c r="U24" s="21"/>
      <c r="V24" s="28"/>
      <c r="W24" s="32"/>
      <c r="X24" s="32"/>
      <c r="Y24" s="20"/>
      <c r="Z24" s="21"/>
      <c r="AA24" s="34"/>
      <c r="AB24" s="41"/>
      <c r="AC24" s="14"/>
      <c r="AD24" s="6"/>
      <c r="AE24" s="34"/>
    </row>
    <row r="25" spans="1:31" ht="11.25">
      <c r="A25" s="51" t="s">
        <v>54</v>
      </c>
      <c r="B25" s="21">
        <v>10</v>
      </c>
      <c r="C25" s="11"/>
      <c r="D25" s="53"/>
      <c r="E25" s="11">
        <v>3</v>
      </c>
      <c r="F25" s="21"/>
      <c r="G25" s="19"/>
      <c r="H25" s="21">
        <v>0</v>
      </c>
      <c r="I25" s="11"/>
      <c r="J25" s="53"/>
      <c r="K25" s="21">
        <v>0</v>
      </c>
      <c r="L25" s="11"/>
      <c r="M25" s="53"/>
      <c r="N25" s="21">
        <v>0</v>
      </c>
      <c r="O25" s="11"/>
      <c r="P25" s="53"/>
      <c r="Q25" s="11">
        <v>1</v>
      </c>
      <c r="R25" s="21"/>
      <c r="S25" s="53"/>
      <c r="T25" s="21">
        <v>0</v>
      </c>
      <c r="U25" s="21"/>
      <c r="V25" s="53"/>
      <c r="W25" s="32"/>
      <c r="X25" s="32"/>
      <c r="Y25" s="20"/>
      <c r="Z25" s="21"/>
      <c r="AA25" s="34"/>
      <c r="AB25" s="4"/>
      <c r="AC25" s="23"/>
      <c r="AD25" s="7"/>
      <c r="AE25" s="34"/>
    </row>
    <row r="26" spans="1:31" ht="11.25">
      <c r="A26" s="51" t="s">
        <v>11</v>
      </c>
      <c r="B26" s="18"/>
      <c r="C26" s="17">
        <f>SUM(C5:C23)</f>
        <v>11722</v>
      </c>
      <c r="D26" s="74">
        <f>C26/X26</f>
        <v>0.4457542685477431</v>
      </c>
      <c r="E26" s="17"/>
      <c r="F26" s="18">
        <f>SUM(F5:F23)</f>
        <v>7406</v>
      </c>
      <c r="G26" s="74">
        <f>F26/X26</f>
        <v>0.2816290831653801</v>
      </c>
      <c r="H26" s="18"/>
      <c r="I26" s="17">
        <f>SUM(I5:I23)</f>
        <v>1140</v>
      </c>
      <c r="J26" s="72">
        <f>I26/X26</f>
        <v>0.043350952580142224</v>
      </c>
      <c r="K26" s="18"/>
      <c r="L26" s="17">
        <f>SUM(L5:L23)</f>
        <v>1869</v>
      </c>
      <c r="M26" s="72">
        <f>L26/X26</f>
        <v>0.07107274594060159</v>
      </c>
      <c r="N26" s="18"/>
      <c r="O26" s="17">
        <f>SUM(O5:O23)</f>
        <v>3128</v>
      </c>
      <c r="P26" s="72">
        <f>O26/X26</f>
        <v>0.11894892953568849</v>
      </c>
      <c r="Q26" s="17"/>
      <c r="R26" s="18">
        <f>SUM(R5:R23)</f>
        <v>924</v>
      </c>
      <c r="S26" s="74">
        <f>R26/X26</f>
        <v>0.035137087880746855</v>
      </c>
      <c r="T26" s="18"/>
      <c r="U26" s="18">
        <f>SUM(U5:U23)</f>
        <v>108</v>
      </c>
      <c r="V26" s="74">
        <f>U26/X26</f>
        <v>0.004106932349697684</v>
      </c>
      <c r="W26" s="19"/>
      <c r="X26" s="20">
        <f>SUM(X5:X23)</f>
        <v>26297</v>
      </c>
      <c r="Y26" s="20">
        <f>SUM(Y5:Y23)</f>
        <v>26297</v>
      </c>
      <c r="Z26" s="67">
        <f>Y26/AA26</f>
        <v>0.3178807146483572</v>
      </c>
      <c r="AA26" s="20">
        <f>SUM(AA5:AA23)</f>
        <v>82726</v>
      </c>
      <c r="AB26" s="24"/>
      <c r="AC26" s="15"/>
      <c r="AD26" s="8"/>
      <c r="AE26" s="34"/>
    </row>
    <row r="27" spans="1:31" ht="11.25">
      <c r="A27" s="69"/>
      <c r="B27" s="14"/>
      <c r="C27" s="14"/>
      <c r="D27" s="13"/>
      <c r="E27" s="14"/>
      <c r="F27" s="14"/>
      <c r="G27" s="13"/>
      <c r="H27" s="14"/>
      <c r="I27" s="14"/>
      <c r="J27" s="13"/>
      <c r="K27" s="14"/>
      <c r="L27" s="14"/>
      <c r="M27" s="13"/>
      <c r="N27" s="13"/>
      <c r="O27" s="13"/>
      <c r="P27" s="13"/>
      <c r="Q27" s="13"/>
      <c r="R27" s="13"/>
      <c r="S27" s="13"/>
      <c r="T27" s="14"/>
      <c r="U27" s="14"/>
      <c r="V27" s="13"/>
      <c r="W27" s="13"/>
      <c r="X27" s="22"/>
      <c r="Y27" s="14"/>
      <c r="Z27" s="13"/>
      <c r="AA27" s="34"/>
      <c r="AB27" s="23"/>
      <c r="AC27" s="23"/>
      <c r="AD27" s="23"/>
      <c r="AE27" s="43"/>
    </row>
    <row r="28" spans="2:31" ht="11.25">
      <c r="B28" s="33" t="s">
        <v>53</v>
      </c>
      <c r="AA28" s="34"/>
      <c r="AE28" s="34"/>
    </row>
    <row r="29" spans="27:31" ht="11.25">
      <c r="AA29" s="34"/>
      <c r="AE29" s="34"/>
    </row>
    <row r="30" spans="2:35" ht="11.25">
      <c r="B30" s="2" t="s">
        <v>46</v>
      </c>
      <c r="AA30" s="34"/>
      <c r="AE30" s="34"/>
      <c r="AG30" s="23"/>
      <c r="AH30" s="23"/>
      <c r="AI30" s="23"/>
    </row>
    <row r="31" spans="2:31" ht="11.25">
      <c r="B31" s="2" t="s">
        <v>47</v>
      </c>
      <c r="AA31" s="34"/>
      <c r="AE31" s="34"/>
    </row>
    <row r="32" spans="27:31" ht="11.25">
      <c r="AA32" s="34"/>
      <c r="AE32" s="34"/>
    </row>
    <row r="33" spans="1:31" ht="11.25">
      <c r="A33" s="2" t="s">
        <v>99</v>
      </c>
      <c r="AA33" s="34"/>
      <c r="AE33" s="34"/>
    </row>
    <row r="34" spans="27:31" ht="11.25">
      <c r="AA34" s="34"/>
      <c r="AE34" s="34"/>
    </row>
    <row r="35" spans="1:31" ht="11.25">
      <c r="A35" s="2" t="s">
        <v>104</v>
      </c>
      <c r="C35" s="23">
        <f>C26/B24*14</f>
        <v>11722</v>
      </c>
      <c r="D35" s="76">
        <f>C35/X35</f>
        <v>0.3137250004014567</v>
      </c>
      <c r="E35" s="23"/>
      <c r="F35" s="23">
        <f>F26/E24*14</f>
        <v>7406</v>
      </c>
      <c r="G35" s="76">
        <f>F35/X35</f>
        <v>0.1982125365102532</v>
      </c>
      <c r="H35" s="23"/>
      <c r="I35" s="23">
        <f>I26/H24*14</f>
        <v>3990</v>
      </c>
      <c r="J35" s="76">
        <f>I35/X35</f>
        <v>0.10678747241100597</v>
      </c>
      <c r="K35" s="23"/>
      <c r="L35" s="23">
        <f>L26/K24*14</f>
        <v>2616.6</v>
      </c>
      <c r="M35" s="76">
        <f>L35/X35</f>
        <v>0.07003010032848075</v>
      </c>
      <c r="N35" s="23"/>
      <c r="O35" s="23">
        <f>O26/N24*14</f>
        <v>3649.3333333333335</v>
      </c>
      <c r="P35" s="76">
        <f>O35/X35</f>
        <v>0.09766994552679144</v>
      </c>
      <c r="Q35" s="23"/>
      <c r="R35" s="23">
        <f>R26/Q24*14</f>
        <v>6468</v>
      </c>
      <c r="S35" s="76">
        <f>R35/X35</f>
        <v>0.17310811317152547</v>
      </c>
      <c r="T35" s="23"/>
      <c r="U35" s="2">
        <f>U26/T24*14</f>
        <v>1512</v>
      </c>
      <c r="V35" s="76">
        <f>U35/X35</f>
        <v>0.04046683165048647</v>
      </c>
      <c r="X35" s="110">
        <f>C35+F35+I35+L35+O35+R35+U35</f>
        <v>37363.933333333334</v>
      </c>
      <c r="AA35" s="34"/>
      <c r="AE35" s="34"/>
    </row>
    <row r="36" spans="27:31" ht="11.25">
      <c r="AA36" s="34"/>
      <c r="AE36" s="34"/>
    </row>
    <row r="37" spans="27:31" ht="11.25">
      <c r="AA37" s="34"/>
      <c r="AE37" s="34"/>
    </row>
    <row r="38" spans="27:31" ht="11.25">
      <c r="AA38" s="34"/>
      <c r="AE38" s="34"/>
    </row>
    <row r="39" spans="27:31" ht="11.25">
      <c r="AA39" s="34"/>
      <c r="AE39" s="34"/>
    </row>
    <row r="40" spans="27:31" ht="11.25">
      <c r="AA40" s="34"/>
      <c r="AE40" s="34"/>
    </row>
    <row r="41" spans="27:31" ht="11.25">
      <c r="AA41" s="34"/>
      <c r="AE41" s="34"/>
    </row>
    <row r="42" spans="27:31" ht="11.25">
      <c r="AA42" s="34"/>
      <c r="AE42" s="34"/>
    </row>
    <row r="43" spans="27:31" ht="11.25">
      <c r="AA43" s="34"/>
      <c r="AE43" s="34"/>
    </row>
  </sheetData>
  <mergeCells count="9">
    <mergeCell ref="AB3:AD3"/>
    <mergeCell ref="K3:M3"/>
    <mergeCell ref="T3:V3"/>
    <mergeCell ref="N3:P3"/>
    <mergeCell ref="A1:V1"/>
    <mergeCell ref="B3:D3"/>
    <mergeCell ref="E3:G3"/>
    <mergeCell ref="H3:J3"/>
    <mergeCell ref="Q3:S3"/>
  </mergeCells>
  <printOptions/>
  <pageMargins left="0.1968503937007874" right="0.1968503937007874" top="0.8661417322834646" bottom="0.6692913385826772" header="0.5118110236220472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J.G.Harston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Yorkshire County Council Elections 4th May 2017</dc:title>
  <dc:subject/>
  <dc:creator>J.G.Harston</dc:creator>
  <cp:keywords/>
  <dc:description/>
  <cp:lastModifiedBy>Jonathan Harston</cp:lastModifiedBy>
  <cp:lastPrinted>2013-05-04T11:34:46Z</cp:lastPrinted>
  <dcterms:created xsi:type="dcterms:W3CDTF">2004-05-11T12:04:11Z</dcterms:created>
  <dcterms:modified xsi:type="dcterms:W3CDTF">2019-05-08T19:25:48Z</dcterms:modified>
  <cp:category/>
  <cp:version/>
  <cp:contentType/>
  <cp:contentStatus/>
</cp:coreProperties>
</file>