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<sst xmlns="http://schemas.openxmlformats.org/spreadsheetml/2006/main" count="294" uniqueCount="192">
  <si>
    <t>Arbourthorne</t>
  </si>
  <si>
    <t>LibDem</t>
  </si>
  <si>
    <t>Labour</t>
  </si>
  <si>
    <t>Conservative</t>
  </si>
  <si>
    <t>Green</t>
  </si>
  <si>
    <t>BNP</t>
  </si>
  <si>
    <t>Beighton</t>
  </si>
  <si>
    <t>Birley</t>
  </si>
  <si>
    <t>Broomhill</t>
  </si>
  <si>
    <t>Burngreave</t>
  </si>
  <si>
    <t>Central</t>
  </si>
  <si>
    <t>Crookes</t>
  </si>
  <si>
    <t>Darnall</t>
  </si>
  <si>
    <t>UKIP</t>
  </si>
  <si>
    <t>Dore &amp; Totley</t>
  </si>
  <si>
    <t>East Ecclesfield</t>
  </si>
  <si>
    <t>Ecclesall</t>
  </si>
  <si>
    <t>Firth Park</t>
  </si>
  <si>
    <t>Fulwood</t>
  </si>
  <si>
    <t>Gleadless Valley</t>
  </si>
  <si>
    <t>Graves Park</t>
  </si>
  <si>
    <t>Hillsborough</t>
  </si>
  <si>
    <t>Manor &amp; Castle</t>
  </si>
  <si>
    <t>Mosborough</t>
  </si>
  <si>
    <t>Nether Edge</t>
  </si>
  <si>
    <t>Richmond</t>
  </si>
  <si>
    <t>Shiregreen &amp; Brightside</t>
  </si>
  <si>
    <t>Southey</t>
  </si>
  <si>
    <t>Stannington</t>
  </si>
  <si>
    <t>Stocksbridge &amp; Upper Don</t>
  </si>
  <si>
    <t>Walkley</t>
  </si>
  <si>
    <t>West Ecclesfield</t>
  </si>
  <si>
    <t>Woodhouse</t>
  </si>
  <si>
    <t>Independent</t>
  </si>
  <si>
    <t>Beauchief &amp; Greenhill</t>
  </si>
  <si>
    <t>Number of candidates</t>
  </si>
  <si>
    <t>Candidate</t>
  </si>
  <si>
    <t>Votes</t>
  </si>
  <si>
    <t>Share</t>
  </si>
  <si>
    <t>TURNOUT</t>
  </si>
  <si>
    <t>TOTAL</t>
  </si>
  <si>
    <t>ELECTORATE</t>
  </si>
  <si>
    <t>Swing from Labour</t>
  </si>
  <si>
    <t>Swing from LibDem</t>
  </si>
  <si>
    <t>Swing from Conservative</t>
  </si>
  <si>
    <t>Swing from Green</t>
  </si>
  <si>
    <t>Total votes cast</t>
  </si>
  <si>
    <t>BALLOTS</t>
  </si>
  <si>
    <t>UNUSED</t>
  </si>
  <si>
    <t>Total vote share cast</t>
  </si>
  <si>
    <t>Peter Smith</t>
  </si>
  <si>
    <t>John Beatson</t>
  </si>
  <si>
    <t>Others</t>
  </si>
  <si>
    <t>Michelle Grant</t>
  </si>
  <si>
    <t>David Hayes</t>
  </si>
  <si>
    <t>Shirley Clayton</t>
  </si>
  <si>
    <t>Michael Ginn</t>
  </si>
  <si>
    <t>Russell Cutts</t>
  </si>
  <si>
    <t>Chris Sissons</t>
  </si>
  <si>
    <t>Julian Briggs</t>
  </si>
  <si>
    <t>Charlotte Arnott</t>
  </si>
  <si>
    <t>Trevor Grant</t>
  </si>
  <si>
    <t>Rita Wilcock</t>
  </si>
  <si>
    <t>Chris McMahon</t>
  </si>
  <si>
    <t>Christina Stark</t>
  </si>
  <si>
    <t>Graham Wroe</t>
  </si>
  <si>
    <t>Rosita Malandrinos</t>
  </si>
  <si>
    <t>Eamonn Ward</t>
  </si>
  <si>
    <t>Jennyfer Barnard</t>
  </si>
  <si>
    <t>Laurence Hayward</t>
  </si>
  <si>
    <t>Jonathan Arnott</t>
  </si>
  <si>
    <t>MAJORITY</t>
  </si>
  <si>
    <t>LD-Con</t>
  </si>
  <si>
    <t>LD-Lab</t>
  </si>
  <si>
    <t>Lab-LD</t>
  </si>
  <si>
    <t>Lab-Con</t>
  </si>
  <si>
    <t>Lab-Res</t>
  </si>
  <si>
    <t>Grn-Lab</t>
  </si>
  <si>
    <t>Qurban Hussain</t>
  </si>
  <si>
    <t>Bob Pemberton</t>
  </si>
  <si>
    <t>Alf Meade</t>
  </si>
  <si>
    <t>Alan Ryder</t>
  </si>
  <si>
    <t>Eric Kirby</t>
  </si>
  <si>
    <t>Richard Roper</t>
  </si>
  <si>
    <t>Anwen Fryer</t>
  </si>
  <si>
    <t>Steve Brady</t>
  </si>
  <si>
    <t>Jim Wilson</t>
  </si>
  <si>
    <t>John Grant</t>
  </si>
  <si>
    <t>Jeffrey Shaw</t>
  </si>
  <si>
    <t>Simon Clement-Jones</t>
  </si>
  <si>
    <t>Alan Whitehouse</t>
  </si>
  <si>
    <t>John Hesketh</t>
  </si>
  <si>
    <t>Vic Bowden</t>
  </si>
  <si>
    <t>Andy Sangar</t>
  </si>
  <si>
    <t>Denise Reaney</t>
  </si>
  <si>
    <t>Ian Auckland</t>
  </si>
  <si>
    <t>Steve Ayris</t>
  </si>
  <si>
    <t>Elaine Hinman</t>
  </si>
  <si>
    <t>Jim Tosseano</t>
  </si>
  <si>
    <t>Chris Tosseano</t>
  </si>
  <si>
    <t>Vickie Priestley</t>
  </si>
  <si>
    <t>Martin Brelsford</t>
  </si>
  <si>
    <t>Penny Baker</t>
  </si>
  <si>
    <t>Alan Hooper</t>
  </si>
  <si>
    <t>John Robson</t>
  </si>
  <si>
    <t>Ajaz Ahmed</t>
  </si>
  <si>
    <t>Chris Rosling-Josephs</t>
  </si>
  <si>
    <t>Denise Fox</t>
  </si>
  <si>
    <t>Ibrar Hussain</t>
  </si>
  <si>
    <t>Geoff Smith</t>
  </si>
  <si>
    <t>Harry Harpham</t>
  </si>
  <si>
    <t>Chris Weldon</t>
  </si>
  <si>
    <t>Jenny Armstrong</t>
  </si>
  <si>
    <t>David Barker</t>
  </si>
  <si>
    <t>John Campbell</t>
  </si>
  <si>
    <t>Peter Price</t>
  </si>
  <si>
    <t>Philip Wood</t>
  </si>
  <si>
    <t>Mick Rooney</t>
  </si>
  <si>
    <t>Christina Hespe</t>
  </si>
  <si>
    <t>Julian Brandram</t>
  </si>
  <si>
    <t>Frank Plunkett</t>
  </si>
  <si>
    <t>Bernard Little</t>
  </si>
  <si>
    <t>Jillian Creasy</t>
  </si>
  <si>
    <t>Arun Mathur</t>
  </si>
  <si>
    <t>Leela Simms</t>
  </si>
  <si>
    <t>Judith Rutnam</t>
  </si>
  <si>
    <t>Dan Lyons</t>
  </si>
  <si>
    <t>Kathy Aston</t>
  </si>
  <si>
    <t>Sheffield City Council Elections 05-May-2011</t>
  </si>
  <si>
    <t>Sheffield 2010 Total</t>
  </si>
  <si>
    <t>Change since 2010</t>
  </si>
  <si>
    <t>Nikki Sharpe</t>
  </si>
  <si>
    <t>Jonathan Harston</t>
  </si>
  <si>
    <t>Jayne Dore *</t>
  </si>
  <si>
    <t>Chris Tutt</t>
  </si>
  <si>
    <t>Andy Hinman</t>
  </si>
  <si>
    <t>Barry Jervis</t>
  </si>
  <si>
    <t>Javid Khan</t>
  </si>
  <si>
    <t>Iltaf Hussain</t>
  </si>
  <si>
    <t>Tasadique Mohammed</t>
  </si>
  <si>
    <t>Joe Otten *</t>
  </si>
  <si>
    <t>Diana Stimely *</t>
  </si>
  <si>
    <t>Katie Condliffe</t>
  </si>
  <si>
    <t>Barbara Masters</t>
  </si>
  <si>
    <t>Leslie Abrahams</t>
  </si>
  <si>
    <t>Stuart Wattam</t>
  </si>
  <si>
    <t>Mohammed Akbar #</t>
  </si>
  <si>
    <t>Jennifer Henderson</t>
  </si>
  <si>
    <t>Steve Wilson #</t>
  </si>
  <si>
    <t>Neale Gibson-Abo-Anber</t>
  </si>
  <si>
    <t>Cath Walsh</t>
  </si>
  <si>
    <t>Tim Rippon #</t>
  </si>
  <si>
    <t>Robert Johnson #</t>
  </si>
  <si>
    <t>Leigh Bramall</t>
  </si>
  <si>
    <t>Max Telfer</t>
  </si>
  <si>
    <t>Susan Hayward</t>
  </si>
  <si>
    <t>Emma Waters</t>
  </si>
  <si>
    <t>John Levick</t>
  </si>
  <si>
    <t>Ian Hiller</t>
  </si>
  <si>
    <t>Daniel Gage</t>
  </si>
  <si>
    <t>Russell Marsh-Smith</t>
  </si>
  <si>
    <t>Judith Burkinshaw</t>
  </si>
  <si>
    <t>Jennifer Grant</t>
  </si>
  <si>
    <t>Steven Lawton</t>
  </si>
  <si>
    <t>Miles Waters</t>
  </si>
  <si>
    <t>Gabrielle Pitfield</t>
  </si>
  <si>
    <t>Andrew Sneddon</t>
  </si>
  <si>
    <t>James Gould</t>
  </si>
  <si>
    <t>Nigel Bonson</t>
  </si>
  <si>
    <t>Nigel Owen</t>
  </si>
  <si>
    <t>Kirsten Hurrell</t>
  </si>
  <si>
    <t>Hilary Gay</t>
  </si>
  <si>
    <t>Adrian Hawley</t>
  </si>
  <si>
    <t>Kaye Horsfield</t>
  </si>
  <si>
    <t>Steve Barnard</t>
  </si>
  <si>
    <t>Robert Cole</t>
  </si>
  <si>
    <t>Michael Maas</t>
  </si>
  <si>
    <t>Jordan Pont</t>
  </si>
  <si>
    <t>Robert Sheridan</t>
  </si>
  <si>
    <t>Patricia Sullivan</t>
  </si>
  <si>
    <t>Grant French</t>
  </si>
  <si>
    <t>Richard Ratcliffe</t>
  </si>
  <si>
    <t>Ind:Martin Brighton</t>
  </si>
  <si>
    <t>Ind:Richard Ward</t>
  </si>
  <si>
    <t>Soc:Simon Walker</t>
  </si>
  <si>
    <t>TUSoc</t>
  </si>
  <si>
    <t>Maxine Bowler</t>
  </si>
  <si>
    <t>Alan Munro</t>
  </si>
  <si>
    <t>Keith Endean</t>
  </si>
  <si>
    <t>Chaz Lockett</t>
  </si>
  <si>
    <t>Lab-Grn</t>
  </si>
  <si>
    <t>Lab-UKIP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</si>
</sst>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Fill="1" applyBorder="1" applyAlignment="1">
      <alignment/>
    </xf>
    <xf numFmtId="172" fontId="2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172" fontId="2" fillId="0" borderId="3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2" xfId="0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172" fontId="2" fillId="0" borderId="9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172" fontId="2" fillId="0" borderId="13" xfId="0" applyNumberFormat="1" applyFont="1" applyBorder="1" applyAlignment="1">
      <alignment/>
    </xf>
    <xf numFmtId="0" fontId="1" fillId="0" borderId="5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1" fillId="0" borderId="14" xfId="0" applyFont="1" applyBorder="1" applyAlignment="1">
      <alignment/>
    </xf>
    <xf numFmtId="172" fontId="2" fillId="0" borderId="15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2" fillId="0" borderId="3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9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2" fillId="0" borderId="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15" xfId="0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5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1"/>
  <sheetViews>
    <sheetView tabSelected="1" workbookViewId="0" topLeftCell="A1">
      <pane ySplit="4" topLeftCell="BM5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22.140625" style="2" bestFit="1" customWidth="1"/>
    <col min="2" max="2" width="18.8515625" style="2" bestFit="1" customWidth="1"/>
    <col min="3" max="3" width="6.57421875" style="2" customWidth="1"/>
    <col min="4" max="4" width="6.28125" style="2" bestFit="1" customWidth="1"/>
    <col min="5" max="5" width="19.28125" style="2" bestFit="1" customWidth="1"/>
    <col min="6" max="6" width="6.140625" style="2" bestFit="1" customWidth="1"/>
    <col min="7" max="7" width="7.140625" style="2" customWidth="1"/>
    <col min="8" max="8" width="15.140625" style="2" bestFit="1" customWidth="1"/>
    <col min="9" max="9" width="5.7109375" style="2" bestFit="1" customWidth="1"/>
    <col min="10" max="10" width="5.7109375" style="2" customWidth="1"/>
    <col min="11" max="11" width="13.28125" style="2" bestFit="1" customWidth="1"/>
    <col min="12" max="12" width="5.7109375" style="2" bestFit="1" customWidth="1"/>
    <col min="13" max="13" width="6.28125" style="2" bestFit="1" customWidth="1"/>
    <col min="14" max="14" width="10.421875" style="2" bestFit="1" customWidth="1"/>
    <col min="15" max="15" width="5.7109375" style="2" bestFit="1" customWidth="1"/>
    <col min="16" max="16" width="5.7109375" style="2" customWidth="1"/>
    <col min="17" max="17" width="14.00390625" style="2" bestFit="1" customWidth="1"/>
    <col min="18" max="18" width="5.7109375" style="2" bestFit="1" customWidth="1"/>
    <col min="19" max="19" width="5.7109375" style="2" customWidth="1"/>
    <col min="20" max="20" width="11.28125" style="2" bestFit="1" customWidth="1"/>
    <col min="21" max="22" width="5.7109375" style="2" customWidth="1"/>
    <col min="23" max="23" width="13.8515625" style="2" bestFit="1" customWidth="1"/>
    <col min="24" max="24" width="5.7109375" style="2" bestFit="1" customWidth="1"/>
    <col min="25" max="25" width="5.57421875" style="2" bestFit="1" customWidth="1"/>
    <col min="26" max="26" width="5.7109375" style="2" bestFit="1" customWidth="1"/>
    <col min="27" max="27" width="7.140625" style="2" customWidth="1"/>
    <col min="28" max="28" width="8.00390625" style="2" bestFit="1" customWidth="1"/>
    <col min="29" max="29" width="8.28125" style="2" bestFit="1" customWidth="1"/>
    <col min="30" max="30" width="8.140625" style="2" bestFit="1" customWidth="1"/>
    <col min="31" max="31" width="11.00390625" style="2" bestFit="1" customWidth="1"/>
    <col min="32" max="32" width="5.7109375" style="2" customWidth="1"/>
    <col min="33" max="33" width="6.28125" style="2" customWidth="1"/>
    <col min="34" max="34" width="7.140625" style="2" customWidth="1"/>
    <col min="35" max="16384" width="9.140625" style="2" customWidth="1"/>
  </cols>
  <sheetData>
    <row r="1" spans="1:22" ht="11.25">
      <c r="A1" s="65" t="s">
        <v>128</v>
      </c>
      <c r="B1" s="65"/>
      <c r="C1" s="65"/>
      <c r="D1" s="65"/>
      <c r="E1" s="65"/>
      <c r="F1" s="65"/>
      <c r="G1" s="65"/>
      <c r="H1" s="65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51"/>
      <c r="U1" s="51"/>
      <c r="V1" s="51"/>
    </row>
    <row r="2" spans="1:22" ht="11.25">
      <c r="A2" s="47"/>
      <c r="B2" s="47"/>
      <c r="C2" s="47"/>
      <c r="D2" s="47"/>
      <c r="E2" s="47"/>
      <c r="F2" s="47"/>
      <c r="G2" s="47"/>
      <c r="H2" s="47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1"/>
      <c r="U2" s="51"/>
      <c r="V2" s="51"/>
    </row>
    <row r="3" spans="1:34" ht="11.25">
      <c r="A3" s="1"/>
      <c r="B3" s="61" t="s">
        <v>1</v>
      </c>
      <c r="C3" s="64"/>
      <c r="D3" s="63"/>
      <c r="E3" s="61" t="s">
        <v>2</v>
      </c>
      <c r="F3" s="62"/>
      <c r="G3" s="63"/>
      <c r="H3" s="61" t="s">
        <v>3</v>
      </c>
      <c r="I3" s="62"/>
      <c r="J3" s="63"/>
      <c r="K3" s="61" t="s">
        <v>4</v>
      </c>
      <c r="L3" s="62"/>
      <c r="M3" s="63"/>
      <c r="N3" s="61" t="s">
        <v>5</v>
      </c>
      <c r="O3" s="62"/>
      <c r="P3" s="63"/>
      <c r="Q3" s="61" t="s">
        <v>13</v>
      </c>
      <c r="R3" s="62"/>
      <c r="S3" s="63"/>
      <c r="T3" s="61" t="s">
        <v>185</v>
      </c>
      <c r="U3" s="64"/>
      <c r="V3" s="63"/>
      <c r="W3" s="61" t="s">
        <v>52</v>
      </c>
      <c r="X3" s="64"/>
      <c r="Y3" s="63"/>
      <c r="Z3" s="58" t="s">
        <v>48</v>
      </c>
      <c r="AA3" s="60"/>
      <c r="AB3" s="14" t="s">
        <v>40</v>
      </c>
      <c r="AC3" s="14" t="s">
        <v>47</v>
      </c>
      <c r="AD3" s="14" t="s">
        <v>39</v>
      </c>
      <c r="AE3" s="14" t="s">
        <v>41</v>
      </c>
      <c r="AF3" s="58" t="s">
        <v>71</v>
      </c>
      <c r="AG3" s="59"/>
      <c r="AH3" s="60"/>
    </row>
    <row r="4" spans="1:34" ht="11.25">
      <c r="A4" s="3"/>
      <c r="B4" s="50" t="s">
        <v>36</v>
      </c>
      <c r="C4" s="50" t="s">
        <v>37</v>
      </c>
      <c r="D4" s="50" t="s">
        <v>38</v>
      </c>
      <c r="E4" s="50" t="s">
        <v>36</v>
      </c>
      <c r="F4" s="50" t="s">
        <v>37</v>
      </c>
      <c r="G4" s="50" t="s">
        <v>38</v>
      </c>
      <c r="H4" s="50" t="s">
        <v>3</v>
      </c>
      <c r="I4" s="50" t="s">
        <v>37</v>
      </c>
      <c r="J4" s="50" t="s">
        <v>38</v>
      </c>
      <c r="K4" s="50" t="s">
        <v>36</v>
      </c>
      <c r="L4" s="50" t="s">
        <v>37</v>
      </c>
      <c r="M4" s="50" t="s">
        <v>38</v>
      </c>
      <c r="N4" s="50" t="s">
        <v>36</v>
      </c>
      <c r="O4" s="50" t="s">
        <v>37</v>
      </c>
      <c r="P4" s="50" t="s">
        <v>38</v>
      </c>
      <c r="Q4" s="50" t="s">
        <v>36</v>
      </c>
      <c r="R4" s="50" t="s">
        <v>37</v>
      </c>
      <c r="S4" s="50" t="s">
        <v>38</v>
      </c>
      <c r="T4" s="50" t="s">
        <v>36</v>
      </c>
      <c r="U4" s="50" t="s">
        <v>37</v>
      </c>
      <c r="V4" s="50" t="s">
        <v>38</v>
      </c>
      <c r="W4" s="50" t="s">
        <v>36</v>
      </c>
      <c r="X4" s="50" t="s">
        <v>37</v>
      </c>
      <c r="Y4" s="50" t="s">
        <v>38</v>
      </c>
      <c r="Z4" s="50" t="s">
        <v>37</v>
      </c>
      <c r="AA4" s="50" t="s">
        <v>38</v>
      </c>
      <c r="AB4" s="6"/>
      <c r="AC4" s="6"/>
      <c r="AD4" s="6"/>
      <c r="AE4" s="6"/>
      <c r="AF4" s="39"/>
      <c r="AG4" s="30"/>
      <c r="AH4" s="13"/>
    </row>
    <row r="5" spans="1:34" ht="11.25">
      <c r="A5" s="4" t="s">
        <v>0</v>
      </c>
      <c r="B5" s="45" t="s">
        <v>134</v>
      </c>
      <c r="C5" s="5">
        <v>566</v>
      </c>
      <c r="D5" s="10">
        <f aca="true" t="shared" si="0" ref="D5:D16">C5/AB5</f>
        <v>0.11351784997994384</v>
      </c>
      <c r="E5" s="44" t="s">
        <v>104</v>
      </c>
      <c r="F5" s="5">
        <v>2938</v>
      </c>
      <c r="G5" s="10">
        <f aca="true" t="shared" si="1" ref="G5:G16">F5/AB5</f>
        <v>0.5892498997192138</v>
      </c>
      <c r="H5" s="5" t="s">
        <v>50</v>
      </c>
      <c r="I5" s="5">
        <v>517</v>
      </c>
      <c r="J5" s="10">
        <f aca="true" t="shared" si="2" ref="J5:J16">I5/AB5</f>
        <v>0.1036903329322102</v>
      </c>
      <c r="K5" s="45" t="s">
        <v>68</v>
      </c>
      <c r="L5" s="5">
        <v>965</v>
      </c>
      <c r="M5" s="10">
        <f>L5/AB5</f>
        <v>0.19354191736863216</v>
      </c>
      <c r="N5" s="46"/>
      <c r="O5" s="5"/>
      <c r="P5" s="10"/>
      <c r="Q5" s="46"/>
      <c r="R5" s="5"/>
      <c r="S5" s="10"/>
      <c r="T5" s="46"/>
      <c r="U5" s="15"/>
      <c r="V5" s="10"/>
      <c r="W5" s="53"/>
      <c r="X5" s="5"/>
      <c r="Y5" s="10"/>
      <c r="Z5" s="31">
        <f aca="true" t="shared" si="3" ref="Z5:Z32">AC5-AB5</f>
        <v>-4986</v>
      </c>
      <c r="AA5" s="10">
        <f>Z5/AB5</f>
        <v>-1</v>
      </c>
      <c r="AB5" s="31">
        <f>C5+F5+I5+L5+O5+R5+U5+X5</f>
        <v>4986</v>
      </c>
      <c r="AC5" s="31"/>
      <c r="AD5" s="10">
        <f aca="true" t="shared" si="4" ref="AD5:AD32">AC5/AE5</f>
        <v>0</v>
      </c>
      <c r="AE5" s="38">
        <v>12715</v>
      </c>
      <c r="AF5" s="9">
        <f>F5-L5</f>
        <v>1973</v>
      </c>
      <c r="AG5" s="15">
        <f>AF5/AB5</f>
        <v>0.39570798235058163</v>
      </c>
      <c r="AH5" s="12" t="s">
        <v>190</v>
      </c>
    </row>
    <row r="6" spans="1:34" ht="11.25">
      <c r="A6" s="4" t="s">
        <v>34</v>
      </c>
      <c r="B6" s="44" t="s">
        <v>89</v>
      </c>
      <c r="C6" s="5">
        <v>2496</v>
      </c>
      <c r="D6" s="10">
        <f t="shared" si="0"/>
        <v>0.40857750859387787</v>
      </c>
      <c r="E6" s="45" t="s">
        <v>105</v>
      </c>
      <c r="F6" s="5">
        <v>2121</v>
      </c>
      <c r="G6" s="10">
        <f t="shared" si="1"/>
        <v>0.34719266655753805</v>
      </c>
      <c r="H6" s="5" t="s">
        <v>53</v>
      </c>
      <c r="I6" s="5">
        <v>566</v>
      </c>
      <c r="J6" s="10">
        <f t="shared" si="2"/>
        <v>0.09265018824684891</v>
      </c>
      <c r="K6" s="45" t="s">
        <v>118</v>
      </c>
      <c r="L6" s="5">
        <v>317</v>
      </c>
      <c r="M6" s="10">
        <f>L6/AB6</f>
        <v>0.051890653134719265</v>
      </c>
      <c r="N6" s="5" t="s">
        <v>51</v>
      </c>
      <c r="O6" s="5">
        <v>262</v>
      </c>
      <c r="P6" s="10">
        <f>O6/AB6</f>
        <v>0.042887542969389424</v>
      </c>
      <c r="Q6" s="5" t="s">
        <v>178</v>
      </c>
      <c r="R6" s="5">
        <v>266</v>
      </c>
      <c r="S6" s="10">
        <f>R6/AB6</f>
        <v>0.04354231461777705</v>
      </c>
      <c r="U6" s="10"/>
      <c r="V6" s="10"/>
      <c r="W6" s="5" t="s">
        <v>182</v>
      </c>
      <c r="X6" s="5">
        <v>81</v>
      </c>
      <c r="Y6" s="10">
        <f>X6/AB6</f>
        <v>0.013259125879849402</v>
      </c>
      <c r="Z6" s="31">
        <f t="shared" si="3"/>
        <v>-6109</v>
      </c>
      <c r="AA6" s="10">
        <f aca="true" t="shared" si="5" ref="AA6:AA32">Z6/AB6</f>
        <v>-1</v>
      </c>
      <c r="AB6" s="31">
        <f aca="true" t="shared" si="6" ref="AB6:AB32">C6+F6+I6+L6+O6+R6+U6+X6</f>
        <v>6109</v>
      </c>
      <c r="AC6" s="31"/>
      <c r="AD6" s="10">
        <f t="shared" si="4"/>
        <v>0</v>
      </c>
      <c r="AE6" s="12">
        <v>13632</v>
      </c>
      <c r="AF6" s="9">
        <f>C6-F6</f>
        <v>375</v>
      </c>
      <c r="AG6" s="15">
        <f aca="true" t="shared" si="7" ref="AG6:AG16">AF6/AB6</f>
        <v>0.06138484203633983</v>
      </c>
      <c r="AH6" s="12" t="s">
        <v>73</v>
      </c>
    </row>
    <row r="7" spans="1:34" ht="11.25">
      <c r="A7" s="4" t="s">
        <v>6</v>
      </c>
      <c r="B7" s="45" t="s">
        <v>135</v>
      </c>
      <c r="C7" s="5">
        <v>570</v>
      </c>
      <c r="D7" s="10">
        <f t="shared" si="0"/>
        <v>0.1168032786885246</v>
      </c>
      <c r="E7" s="44" t="s">
        <v>106</v>
      </c>
      <c r="F7" s="5">
        <v>2986</v>
      </c>
      <c r="G7" s="10">
        <f t="shared" si="1"/>
        <v>0.6118852459016394</v>
      </c>
      <c r="H7" s="5" t="s">
        <v>55</v>
      </c>
      <c r="I7" s="5">
        <v>991</v>
      </c>
      <c r="J7" s="10">
        <f t="shared" si="2"/>
        <v>0.20307377049180328</v>
      </c>
      <c r="K7" s="45" t="s">
        <v>119</v>
      </c>
      <c r="L7" s="5">
        <v>333</v>
      </c>
      <c r="M7" s="10">
        <f aca="true" t="shared" si="8" ref="M7:M32">L7/AB7</f>
        <v>0.06823770491803278</v>
      </c>
      <c r="N7" s="46"/>
      <c r="O7" s="5"/>
      <c r="P7" s="10"/>
      <c r="Q7" s="46"/>
      <c r="R7" s="5"/>
      <c r="S7" s="10"/>
      <c r="T7" s="46"/>
      <c r="U7" s="15"/>
      <c r="V7" s="10"/>
      <c r="W7" s="53"/>
      <c r="X7" s="5"/>
      <c r="Y7" s="10"/>
      <c r="Z7" s="31">
        <f t="shared" si="3"/>
        <v>-4880</v>
      </c>
      <c r="AA7" s="10">
        <f t="shared" si="5"/>
        <v>-1</v>
      </c>
      <c r="AB7" s="31">
        <f t="shared" si="6"/>
        <v>4880</v>
      </c>
      <c r="AC7" s="31"/>
      <c r="AD7" s="10">
        <f t="shared" si="4"/>
        <v>0</v>
      </c>
      <c r="AE7" s="12">
        <v>13294</v>
      </c>
      <c r="AF7" s="9">
        <f>F7-I7</f>
        <v>1995</v>
      </c>
      <c r="AG7" s="15">
        <f t="shared" si="7"/>
        <v>0.4088114754098361</v>
      </c>
      <c r="AH7" s="12" t="s">
        <v>75</v>
      </c>
    </row>
    <row r="8" spans="1:34" ht="11.25">
      <c r="A8" s="4" t="s">
        <v>7</v>
      </c>
      <c r="B8" s="45" t="s">
        <v>136</v>
      </c>
      <c r="C8" s="5">
        <v>514</v>
      </c>
      <c r="D8" s="10">
        <f t="shared" si="0"/>
        <v>0.10390135435617547</v>
      </c>
      <c r="E8" s="44" t="s">
        <v>107</v>
      </c>
      <c r="F8" s="5">
        <v>3250</v>
      </c>
      <c r="G8" s="10">
        <f t="shared" si="1"/>
        <v>0.6569638164544168</v>
      </c>
      <c r="H8" s="5" t="s">
        <v>155</v>
      </c>
      <c r="I8" s="5">
        <v>683</v>
      </c>
      <c r="J8" s="10">
        <f t="shared" si="2"/>
        <v>0.13806347281180514</v>
      </c>
      <c r="K8" s="45" t="s">
        <v>120</v>
      </c>
      <c r="L8" s="5">
        <v>500</v>
      </c>
      <c r="M8" s="10">
        <f t="shared" si="8"/>
        <v>0.10107135637760259</v>
      </c>
      <c r="N8" s="46"/>
      <c r="O8" s="5"/>
      <c r="P8" s="10"/>
      <c r="Q8" s="46"/>
      <c r="R8" s="5"/>
      <c r="S8" s="10"/>
      <c r="T8" s="46"/>
      <c r="U8" s="15"/>
      <c r="V8" s="10"/>
      <c r="W8" s="53"/>
      <c r="X8" s="5"/>
      <c r="Y8" s="10"/>
      <c r="Z8" s="31">
        <f t="shared" si="3"/>
        <v>-4947</v>
      </c>
      <c r="AA8" s="10">
        <f t="shared" si="5"/>
        <v>-1</v>
      </c>
      <c r="AB8" s="31">
        <f t="shared" si="6"/>
        <v>4947</v>
      </c>
      <c r="AC8" s="31"/>
      <c r="AD8" s="10">
        <f t="shared" si="4"/>
        <v>0</v>
      </c>
      <c r="AE8" s="12">
        <v>12940</v>
      </c>
      <c r="AF8" s="9">
        <f>F8-I8</f>
        <v>2567</v>
      </c>
      <c r="AG8" s="15">
        <f t="shared" si="7"/>
        <v>0.5189003436426117</v>
      </c>
      <c r="AH8" s="12" t="s">
        <v>75</v>
      </c>
    </row>
    <row r="9" spans="1:34" ht="11.25">
      <c r="A9" s="4" t="s">
        <v>8</v>
      </c>
      <c r="B9" s="45" t="s">
        <v>90</v>
      </c>
      <c r="C9" s="5">
        <v>1371</v>
      </c>
      <c r="D9" s="10">
        <f t="shared" si="0"/>
        <v>0.2722398729150119</v>
      </c>
      <c r="E9" s="44" t="s">
        <v>145</v>
      </c>
      <c r="F9" s="5">
        <v>1741</v>
      </c>
      <c r="G9" s="10">
        <f t="shared" si="1"/>
        <v>0.34571088165210484</v>
      </c>
      <c r="H9" s="5" t="s">
        <v>56</v>
      </c>
      <c r="I9" s="5">
        <v>505</v>
      </c>
      <c r="J9" s="10">
        <f t="shared" si="2"/>
        <v>0.10027799841143765</v>
      </c>
      <c r="K9" s="45" t="s">
        <v>121</v>
      </c>
      <c r="L9" s="5">
        <v>1315</v>
      </c>
      <c r="M9" s="10">
        <f t="shared" si="8"/>
        <v>0.261119936457506</v>
      </c>
      <c r="N9" s="46"/>
      <c r="O9" s="5"/>
      <c r="P9" s="10"/>
      <c r="Q9" s="5" t="s">
        <v>179</v>
      </c>
      <c r="R9" s="5">
        <v>104</v>
      </c>
      <c r="S9" s="10">
        <f>R9/AB9</f>
        <v>0.020651310563939634</v>
      </c>
      <c r="T9" s="46"/>
      <c r="U9" s="15"/>
      <c r="V9" s="10"/>
      <c r="W9" s="53"/>
      <c r="X9" s="5"/>
      <c r="Y9" s="10"/>
      <c r="Z9" s="31">
        <f t="shared" si="3"/>
        <v>-5036</v>
      </c>
      <c r="AA9" s="10">
        <f t="shared" si="5"/>
        <v>-1</v>
      </c>
      <c r="AB9" s="31">
        <f t="shared" si="6"/>
        <v>5036</v>
      </c>
      <c r="AC9" s="31"/>
      <c r="AD9" s="10">
        <f t="shared" si="4"/>
        <v>0</v>
      </c>
      <c r="AE9" s="12">
        <v>13387</v>
      </c>
      <c r="AF9" s="9">
        <f>F9-C9</f>
        <v>370</v>
      </c>
      <c r="AG9" s="15">
        <f t="shared" si="7"/>
        <v>0.07347100873709293</v>
      </c>
      <c r="AH9" s="12" t="s">
        <v>74</v>
      </c>
    </row>
    <row r="10" spans="1:34" ht="11.25">
      <c r="A10" s="4" t="s">
        <v>9</v>
      </c>
      <c r="B10" s="54" t="s">
        <v>137</v>
      </c>
      <c r="C10" s="7">
        <v>250</v>
      </c>
      <c r="D10" s="10">
        <f t="shared" si="0"/>
        <v>0.042244001351808044</v>
      </c>
      <c r="E10" s="44" t="s">
        <v>108</v>
      </c>
      <c r="F10" s="5">
        <v>3982</v>
      </c>
      <c r="G10" s="10">
        <f t="shared" si="1"/>
        <v>0.6728624535315985</v>
      </c>
      <c r="H10" s="5" t="s">
        <v>57</v>
      </c>
      <c r="I10" s="5">
        <v>408</v>
      </c>
      <c r="J10" s="10">
        <f t="shared" si="2"/>
        <v>0.06894221020615073</v>
      </c>
      <c r="K10" s="45" t="s">
        <v>58</v>
      </c>
      <c r="L10" s="5">
        <v>447</v>
      </c>
      <c r="M10" s="10">
        <f t="shared" si="8"/>
        <v>0.07553227441703278</v>
      </c>
      <c r="N10" s="46"/>
      <c r="O10" s="5"/>
      <c r="P10" s="10"/>
      <c r="Q10" s="46"/>
      <c r="R10" s="5"/>
      <c r="S10" s="10"/>
      <c r="T10" s="5" t="s">
        <v>186</v>
      </c>
      <c r="U10" s="57">
        <v>831</v>
      </c>
      <c r="V10" s="10">
        <f>U10/AB10</f>
        <v>0.14041906049340994</v>
      </c>
      <c r="W10" s="38"/>
      <c r="X10" s="5"/>
      <c r="Y10" s="10"/>
      <c r="Z10" s="31">
        <f t="shared" si="3"/>
        <v>-5918</v>
      </c>
      <c r="AA10" s="10">
        <f t="shared" si="5"/>
        <v>-1</v>
      </c>
      <c r="AB10" s="31">
        <f t="shared" si="6"/>
        <v>5918</v>
      </c>
      <c r="AC10" s="31"/>
      <c r="AD10" s="10">
        <f t="shared" si="4"/>
        <v>0</v>
      </c>
      <c r="AE10" s="12">
        <v>15429</v>
      </c>
      <c r="AF10" s="43">
        <f>F10-U10</f>
        <v>3151</v>
      </c>
      <c r="AG10" s="15">
        <f t="shared" si="7"/>
        <v>0.5324433930381886</v>
      </c>
      <c r="AH10" s="12" t="s">
        <v>76</v>
      </c>
    </row>
    <row r="11" spans="1:34" ht="11.25">
      <c r="A11" s="4" t="s">
        <v>10</v>
      </c>
      <c r="B11" s="54" t="s">
        <v>138</v>
      </c>
      <c r="C11" s="7">
        <v>631</v>
      </c>
      <c r="D11" s="10">
        <f t="shared" si="0"/>
        <v>0.10877434925012928</v>
      </c>
      <c r="E11" s="45" t="s">
        <v>146</v>
      </c>
      <c r="F11" s="5">
        <v>2237</v>
      </c>
      <c r="G11" s="10">
        <f t="shared" si="1"/>
        <v>0.38562316841923805</v>
      </c>
      <c r="H11" s="5" t="s">
        <v>156</v>
      </c>
      <c r="I11" s="5">
        <v>403</v>
      </c>
      <c r="J11" s="10">
        <f t="shared" si="2"/>
        <v>0.06947078089984486</v>
      </c>
      <c r="K11" s="44" t="s">
        <v>122</v>
      </c>
      <c r="L11" s="5">
        <v>2530</v>
      </c>
      <c r="M11" s="10">
        <f t="shared" si="8"/>
        <v>0.4361317014307878</v>
      </c>
      <c r="N11" s="46"/>
      <c r="O11" s="5"/>
      <c r="P11" s="10"/>
      <c r="Q11" s="46"/>
      <c r="R11" s="5"/>
      <c r="S11" s="10"/>
      <c r="T11" s="46"/>
      <c r="U11" s="15"/>
      <c r="V11" s="10"/>
      <c r="W11" s="53"/>
      <c r="X11" s="5"/>
      <c r="Y11" s="10"/>
      <c r="Z11" s="31">
        <f t="shared" si="3"/>
        <v>-5801</v>
      </c>
      <c r="AA11" s="10">
        <f t="shared" si="5"/>
        <v>-1</v>
      </c>
      <c r="AB11" s="31">
        <f t="shared" si="6"/>
        <v>5801</v>
      </c>
      <c r="AC11" s="31"/>
      <c r="AD11" s="10">
        <f t="shared" si="4"/>
        <v>0</v>
      </c>
      <c r="AE11" s="12">
        <v>18498</v>
      </c>
      <c r="AF11" s="9">
        <f>L11-F11</f>
        <v>293</v>
      </c>
      <c r="AG11" s="15">
        <f t="shared" si="7"/>
        <v>0.050508533011549735</v>
      </c>
      <c r="AH11" s="12" t="s">
        <v>77</v>
      </c>
    </row>
    <row r="12" spans="1:34" ht="11.25">
      <c r="A12" s="4" t="s">
        <v>11</v>
      </c>
      <c r="B12" s="54" t="s">
        <v>91</v>
      </c>
      <c r="C12" s="7">
        <v>2397</v>
      </c>
      <c r="D12" s="10">
        <f t="shared" si="0"/>
        <v>0.325635103926097</v>
      </c>
      <c r="E12" s="44" t="s">
        <v>109</v>
      </c>
      <c r="F12" s="5">
        <v>2916</v>
      </c>
      <c r="G12" s="10">
        <f t="shared" si="1"/>
        <v>0.39614182855590274</v>
      </c>
      <c r="H12" s="5" t="s">
        <v>157</v>
      </c>
      <c r="I12" s="5">
        <v>874</v>
      </c>
      <c r="J12" s="10">
        <f t="shared" si="2"/>
        <v>0.11873386768102161</v>
      </c>
      <c r="K12" s="45" t="s">
        <v>59</v>
      </c>
      <c r="L12" s="5">
        <v>1174</v>
      </c>
      <c r="M12" s="10">
        <f t="shared" si="8"/>
        <v>0.15948919983697868</v>
      </c>
      <c r="N12" s="46"/>
      <c r="O12" s="5"/>
      <c r="P12" s="10"/>
      <c r="Q12" s="46"/>
      <c r="R12" s="5"/>
      <c r="S12" s="10"/>
      <c r="T12" s="46"/>
      <c r="U12" s="15"/>
      <c r="V12" s="10"/>
      <c r="W12" s="53"/>
      <c r="X12" s="5"/>
      <c r="Y12" s="10"/>
      <c r="Z12" s="31">
        <f t="shared" si="3"/>
        <v>-7361</v>
      </c>
      <c r="AA12" s="10">
        <f t="shared" si="5"/>
        <v>-1</v>
      </c>
      <c r="AB12" s="31">
        <f t="shared" si="6"/>
        <v>7361</v>
      </c>
      <c r="AC12" s="31"/>
      <c r="AD12" s="10">
        <f t="shared" si="4"/>
        <v>0</v>
      </c>
      <c r="AE12" s="12">
        <v>13970</v>
      </c>
      <c r="AF12" s="9">
        <f>F12-C12</f>
        <v>519</v>
      </c>
      <c r="AG12" s="15">
        <f t="shared" si="7"/>
        <v>0.07050672462980573</v>
      </c>
      <c r="AH12" s="12" t="s">
        <v>74</v>
      </c>
    </row>
    <row r="13" spans="1:34" ht="11.25">
      <c r="A13" s="4" t="s">
        <v>12</v>
      </c>
      <c r="B13" s="45" t="s">
        <v>139</v>
      </c>
      <c r="C13" s="5">
        <v>522</v>
      </c>
      <c r="D13" s="10">
        <f t="shared" si="0"/>
        <v>0.09722480908921587</v>
      </c>
      <c r="E13" s="44" t="s">
        <v>110</v>
      </c>
      <c r="F13" s="5">
        <v>3706</v>
      </c>
      <c r="G13" s="10">
        <f t="shared" si="1"/>
        <v>0.6902588936487242</v>
      </c>
      <c r="H13" s="5" t="s">
        <v>158</v>
      </c>
      <c r="I13" s="5">
        <v>328</v>
      </c>
      <c r="J13" s="10">
        <f t="shared" si="2"/>
        <v>0.061091450921959396</v>
      </c>
      <c r="K13" s="45" t="s">
        <v>172</v>
      </c>
      <c r="L13" s="5">
        <v>303</v>
      </c>
      <c r="M13" s="10">
        <f t="shared" si="8"/>
        <v>0.056435090333395416</v>
      </c>
      <c r="N13" s="46"/>
      <c r="O13" s="5"/>
      <c r="P13" s="10"/>
      <c r="Q13" s="5" t="s">
        <v>60</v>
      </c>
      <c r="R13" s="5">
        <v>510</v>
      </c>
      <c r="S13" s="10">
        <f>R13/AB13</f>
        <v>0.09498975600670516</v>
      </c>
      <c r="T13" s="46"/>
      <c r="U13" s="15"/>
      <c r="V13" s="10"/>
      <c r="W13" s="53"/>
      <c r="X13" s="5"/>
      <c r="Y13" s="10"/>
      <c r="Z13" s="31">
        <f t="shared" si="3"/>
        <v>-5369</v>
      </c>
      <c r="AA13" s="10">
        <f t="shared" si="5"/>
        <v>-1</v>
      </c>
      <c r="AB13" s="31">
        <f t="shared" si="6"/>
        <v>5369</v>
      </c>
      <c r="AC13" s="31"/>
      <c r="AD13" s="10">
        <f t="shared" si="4"/>
        <v>0</v>
      </c>
      <c r="AE13" s="12">
        <v>15089</v>
      </c>
      <c r="AF13" s="9">
        <f>F13-C13</f>
        <v>3184</v>
      </c>
      <c r="AG13" s="15">
        <f t="shared" si="7"/>
        <v>0.5930340845595082</v>
      </c>
      <c r="AH13" s="12" t="s">
        <v>74</v>
      </c>
    </row>
    <row r="14" spans="1:34" ht="11.25">
      <c r="A14" s="4" t="s">
        <v>14</v>
      </c>
      <c r="B14" s="44" t="s">
        <v>140</v>
      </c>
      <c r="C14" s="5">
        <v>3248</v>
      </c>
      <c r="D14" s="10">
        <f t="shared" si="0"/>
        <v>0.4293456708526107</v>
      </c>
      <c r="E14" s="45" t="s">
        <v>147</v>
      </c>
      <c r="F14" s="5">
        <v>1368</v>
      </c>
      <c r="G14" s="10">
        <f t="shared" si="1"/>
        <v>0.18083278255122273</v>
      </c>
      <c r="H14" s="5" t="s">
        <v>159</v>
      </c>
      <c r="I14" s="5">
        <v>2419</v>
      </c>
      <c r="J14" s="10">
        <f t="shared" si="2"/>
        <v>0.31976206212822206</v>
      </c>
      <c r="K14" s="45" t="s">
        <v>62</v>
      </c>
      <c r="L14" s="5">
        <v>530</v>
      </c>
      <c r="M14" s="10">
        <f t="shared" si="8"/>
        <v>0.07005948446794448</v>
      </c>
      <c r="N14" s="46"/>
      <c r="O14" s="5"/>
      <c r="P14" s="10"/>
      <c r="Q14" s="46"/>
      <c r="R14" s="5"/>
      <c r="S14" s="10"/>
      <c r="T14" s="46"/>
      <c r="U14" s="15"/>
      <c r="V14" s="10"/>
      <c r="W14" s="53"/>
      <c r="X14" s="5"/>
      <c r="Y14" s="10"/>
      <c r="Z14" s="31">
        <f t="shared" si="3"/>
        <v>-7565</v>
      </c>
      <c r="AA14" s="10">
        <f t="shared" si="5"/>
        <v>-1</v>
      </c>
      <c r="AB14" s="31">
        <f t="shared" si="6"/>
        <v>7565</v>
      </c>
      <c r="AC14" s="31"/>
      <c r="AD14" s="10">
        <f t="shared" si="4"/>
        <v>0</v>
      </c>
      <c r="AE14" s="12">
        <v>13465</v>
      </c>
      <c r="AF14" s="9">
        <f>C14-I14</f>
        <v>829</v>
      </c>
      <c r="AG14" s="15">
        <f t="shared" si="7"/>
        <v>0.10958360872438863</v>
      </c>
      <c r="AH14" s="12" t="s">
        <v>72</v>
      </c>
    </row>
    <row r="15" spans="1:34" ht="11.25">
      <c r="A15" s="4" t="s">
        <v>15</v>
      </c>
      <c r="B15" s="45" t="s">
        <v>92</v>
      </c>
      <c r="C15" s="5">
        <v>2150</v>
      </c>
      <c r="D15" s="10">
        <f t="shared" si="0"/>
        <v>0.34593724859211583</v>
      </c>
      <c r="E15" s="44" t="s">
        <v>148</v>
      </c>
      <c r="F15" s="5">
        <v>2926</v>
      </c>
      <c r="G15" s="10">
        <f t="shared" si="1"/>
        <v>0.47079646017699117</v>
      </c>
      <c r="H15" s="5" t="s">
        <v>160</v>
      </c>
      <c r="I15" s="5">
        <v>421</v>
      </c>
      <c r="J15" s="10">
        <f t="shared" si="2"/>
        <v>0.06773934030571199</v>
      </c>
      <c r="K15" s="45" t="s">
        <v>173</v>
      </c>
      <c r="L15" s="5">
        <v>333</v>
      </c>
      <c r="M15" s="10">
        <f t="shared" si="8"/>
        <v>0.053580048270313756</v>
      </c>
      <c r="N15" s="5" t="s">
        <v>177</v>
      </c>
      <c r="O15" s="5">
        <v>385</v>
      </c>
      <c r="P15" s="10">
        <f>O15/AB15</f>
        <v>0.061946902654867256</v>
      </c>
      <c r="Q15" s="46"/>
      <c r="R15" s="5"/>
      <c r="S15" s="10"/>
      <c r="T15" s="46"/>
      <c r="U15" s="15"/>
      <c r="V15" s="10"/>
      <c r="W15" s="53"/>
      <c r="X15" s="5"/>
      <c r="Y15" s="10"/>
      <c r="Z15" s="31">
        <f t="shared" si="3"/>
        <v>-6215</v>
      </c>
      <c r="AA15" s="10">
        <f t="shared" si="5"/>
        <v>-1</v>
      </c>
      <c r="AB15" s="31">
        <f t="shared" si="6"/>
        <v>6215</v>
      </c>
      <c r="AC15" s="31"/>
      <c r="AD15" s="10">
        <f t="shared" si="4"/>
        <v>0</v>
      </c>
      <c r="AE15" s="12">
        <v>14517</v>
      </c>
      <c r="AF15" s="9">
        <f>F15-C15</f>
        <v>776</v>
      </c>
      <c r="AG15" s="15">
        <f t="shared" si="7"/>
        <v>0.1248592115848753</v>
      </c>
      <c r="AH15" s="12" t="s">
        <v>74</v>
      </c>
    </row>
    <row r="16" spans="1:34" ht="11.25">
      <c r="A16" s="4" t="s">
        <v>16</v>
      </c>
      <c r="B16" s="44" t="s">
        <v>141</v>
      </c>
      <c r="C16" s="5">
        <v>3390</v>
      </c>
      <c r="D16" s="10">
        <f t="shared" si="0"/>
        <v>0.4072561268620855</v>
      </c>
      <c r="E16" s="45" t="s">
        <v>149</v>
      </c>
      <c r="F16" s="5">
        <v>2160</v>
      </c>
      <c r="G16" s="10">
        <f t="shared" si="1"/>
        <v>0.25949062950504564</v>
      </c>
      <c r="H16" s="5" t="s">
        <v>64</v>
      </c>
      <c r="I16" s="5">
        <v>1587</v>
      </c>
      <c r="J16" s="10">
        <f t="shared" si="2"/>
        <v>0.1906535319557905</v>
      </c>
      <c r="K16" s="45" t="s">
        <v>123</v>
      </c>
      <c r="L16" s="5">
        <v>1187</v>
      </c>
      <c r="M16" s="10">
        <f t="shared" si="8"/>
        <v>0.14259971167707833</v>
      </c>
      <c r="N16" s="46"/>
      <c r="O16" s="5"/>
      <c r="P16" s="10"/>
      <c r="Q16" s="46"/>
      <c r="R16" s="5"/>
      <c r="S16" s="10"/>
      <c r="T16" s="46"/>
      <c r="U16" s="15"/>
      <c r="V16" s="10"/>
      <c r="W16" s="53"/>
      <c r="X16" s="5"/>
      <c r="Y16" s="10"/>
      <c r="Z16" s="31">
        <f t="shared" si="3"/>
        <v>-8324</v>
      </c>
      <c r="AA16" s="10">
        <f t="shared" si="5"/>
        <v>-1</v>
      </c>
      <c r="AB16" s="31">
        <f t="shared" si="6"/>
        <v>8324</v>
      </c>
      <c r="AC16" s="31"/>
      <c r="AD16" s="10">
        <f t="shared" si="4"/>
        <v>0</v>
      </c>
      <c r="AE16" s="12">
        <v>14813</v>
      </c>
      <c r="AF16" s="9">
        <f>C16-F16</f>
        <v>1230</v>
      </c>
      <c r="AG16" s="15">
        <f t="shared" si="7"/>
        <v>0.1477654973570399</v>
      </c>
      <c r="AH16" s="12" t="s">
        <v>73</v>
      </c>
    </row>
    <row r="17" spans="1:34" ht="11.25">
      <c r="A17" s="4" t="s">
        <v>17</v>
      </c>
      <c r="B17" s="45" t="s">
        <v>132</v>
      </c>
      <c r="C17" s="5">
        <v>334</v>
      </c>
      <c r="D17" s="10">
        <f aca="true" t="shared" si="9" ref="D17:D32">C17/AB17</f>
        <v>0.07532701849345963</v>
      </c>
      <c r="E17" s="44" t="s">
        <v>111</v>
      </c>
      <c r="F17" s="5">
        <v>3331</v>
      </c>
      <c r="G17" s="10">
        <f aca="true" t="shared" si="10" ref="G17:G32">F17/AB17</f>
        <v>0.7512404149751917</v>
      </c>
      <c r="H17" s="5" t="s">
        <v>161</v>
      </c>
      <c r="I17" s="5">
        <v>402</v>
      </c>
      <c r="J17" s="10">
        <f aca="true" t="shared" si="11" ref="J17:J32">I17/AB17</f>
        <v>0.09066305818673884</v>
      </c>
      <c r="K17" s="45" t="s">
        <v>124</v>
      </c>
      <c r="L17" s="5">
        <v>367</v>
      </c>
      <c r="M17" s="10">
        <f t="shared" si="8"/>
        <v>0.08276950834460983</v>
      </c>
      <c r="N17" s="46"/>
      <c r="O17" s="5"/>
      <c r="P17" s="10"/>
      <c r="Q17" s="46"/>
      <c r="R17" s="5"/>
      <c r="S17" s="10"/>
      <c r="T17" s="46"/>
      <c r="U17" s="15"/>
      <c r="V17" s="10"/>
      <c r="W17" s="53"/>
      <c r="X17" s="5"/>
      <c r="Y17" s="10"/>
      <c r="Z17" s="31">
        <f t="shared" si="3"/>
        <v>-4434</v>
      </c>
      <c r="AA17" s="10">
        <f t="shared" si="5"/>
        <v>-1</v>
      </c>
      <c r="AB17" s="31">
        <f t="shared" si="6"/>
        <v>4434</v>
      </c>
      <c r="AC17" s="31"/>
      <c r="AD17" s="10">
        <f t="shared" si="4"/>
        <v>0</v>
      </c>
      <c r="AE17" s="12">
        <v>13699</v>
      </c>
      <c r="AF17" s="9">
        <f>F17-I17</f>
        <v>2929</v>
      </c>
      <c r="AG17" s="15">
        <f aca="true" t="shared" si="12" ref="AG17:AG32">AF17/AB17</f>
        <v>0.6605773567884529</v>
      </c>
      <c r="AH17" s="12" t="s">
        <v>75</v>
      </c>
    </row>
    <row r="18" spans="1:34" ht="11.25">
      <c r="A18" s="4" t="s">
        <v>18</v>
      </c>
      <c r="B18" s="44" t="s">
        <v>93</v>
      </c>
      <c r="C18" s="5">
        <v>3095</v>
      </c>
      <c r="D18" s="10">
        <f t="shared" si="9"/>
        <v>0.39976750193748384</v>
      </c>
      <c r="E18" s="45" t="s">
        <v>150</v>
      </c>
      <c r="F18" s="5">
        <v>1880</v>
      </c>
      <c r="G18" s="10">
        <f t="shared" si="10"/>
        <v>0.2428313097390855</v>
      </c>
      <c r="H18" s="5" t="s">
        <v>81</v>
      </c>
      <c r="I18" s="5">
        <v>1646</v>
      </c>
      <c r="J18" s="10">
        <f t="shared" si="11"/>
        <v>0.21260656161198657</v>
      </c>
      <c r="K18" s="45" t="s">
        <v>125</v>
      </c>
      <c r="L18" s="5">
        <v>1121</v>
      </c>
      <c r="M18" s="10">
        <f t="shared" si="8"/>
        <v>0.14479462671144408</v>
      </c>
      <c r="N18" s="46"/>
      <c r="O18" s="5"/>
      <c r="P18" s="10"/>
      <c r="Q18" s="46"/>
      <c r="R18" s="5"/>
      <c r="S18" s="10"/>
      <c r="T18" s="46"/>
      <c r="U18" s="15"/>
      <c r="V18" s="10"/>
      <c r="W18" s="53"/>
      <c r="X18" s="5"/>
      <c r="Y18" s="10"/>
      <c r="Z18" s="31">
        <f t="shared" si="3"/>
        <v>-7742</v>
      </c>
      <c r="AA18" s="10">
        <f t="shared" si="5"/>
        <v>-1</v>
      </c>
      <c r="AB18" s="31">
        <f t="shared" si="6"/>
        <v>7742</v>
      </c>
      <c r="AC18" s="31"/>
      <c r="AD18" s="10">
        <f t="shared" si="4"/>
        <v>0</v>
      </c>
      <c r="AE18" s="12">
        <v>14362</v>
      </c>
      <c r="AF18" s="9">
        <f>C18-F18</f>
        <v>1215</v>
      </c>
      <c r="AG18" s="15">
        <f t="shared" si="12"/>
        <v>0.15693619219839836</v>
      </c>
      <c r="AH18" s="12" t="s">
        <v>73</v>
      </c>
    </row>
    <row r="19" spans="1:34" ht="11.25">
      <c r="A19" s="4" t="s">
        <v>19</v>
      </c>
      <c r="B19" s="45" t="s">
        <v>94</v>
      </c>
      <c r="C19" s="5">
        <v>1845</v>
      </c>
      <c r="D19" s="10">
        <f t="shared" si="9"/>
        <v>0.2970536145548221</v>
      </c>
      <c r="E19" s="44" t="s">
        <v>151</v>
      </c>
      <c r="F19" s="5">
        <v>3187</v>
      </c>
      <c r="G19" s="10">
        <f t="shared" si="10"/>
        <v>0.5131218805345354</v>
      </c>
      <c r="H19" s="5" t="s">
        <v>162</v>
      </c>
      <c r="I19" s="5">
        <v>290</v>
      </c>
      <c r="J19" s="10">
        <f t="shared" si="11"/>
        <v>0.04669135404926743</v>
      </c>
      <c r="K19" s="45" t="s">
        <v>174</v>
      </c>
      <c r="L19" s="5">
        <v>703</v>
      </c>
      <c r="M19" s="10">
        <f t="shared" si="8"/>
        <v>0.11318628240218967</v>
      </c>
      <c r="N19" s="46"/>
      <c r="O19" s="5"/>
      <c r="P19" s="10"/>
      <c r="Q19" s="46"/>
      <c r="R19" s="5"/>
      <c r="S19" s="10"/>
      <c r="T19" s="5" t="s">
        <v>187</v>
      </c>
      <c r="U19" s="57">
        <v>186</v>
      </c>
      <c r="V19" s="10">
        <f>U19/AB19</f>
        <v>0.029946868459185316</v>
      </c>
      <c r="W19" s="38"/>
      <c r="X19" s="5"/>
      <c r="Y19" s="10"/>
      <c r="Z19" s="31">
        <f t="shared" si="3"/>
        <v>-6211</v>
      </c>
      <c r="AA19" s="10">
        <f t="shared" si="5"/>
        <v>-1</v>
      </c>
      <c r="AB19" s="31">
        <f t="shared" si="6"/>
        <v>6211</v>
      </c>
      <c r="AC19" s="31"/>
      <c r="AD19" s="10">
        <f t="shared" si="4"/>
        <v>0</v>
      </c>
      <c r="AE19" s="12">
        <v>14113</v>
      </c>
      <c r="AF19" s="9">
        <f>F19-C19</f>
        <v>1342</v>
      </c>
      <c r="AG19" s="15">
        <f t="shared" si="12"/>
        <v>0.2160682659797134</v>
      </c>
      <c r="AH19" s="12" t="s">
        <v>74</v>
      </c>
    </row>
    <row r="20" spans="1:34" ht="11.25">
      <c r="A20" s="4" t="s">
        <v>20</v>
      </c>
      <c r="B20" s="44" t="s">
        <v>95</v>
      </c>
      <c r="C20" s="5">
        <v>2621</v>
      </c>
      <c r="D20" s="10">
        <f t="shared" si="9"/>
        <v>0.40597893432465926</v>
      </c>
      <c r="E20" s="45" t="s">
        <v>79</v>
      </c>
      <c r="F20" s="5">
        <v>2485</v>
      </c>
      <c r="G20" s="10">
        <f t="shared" si="10"/>
        <v>0.38491325898389095</v>
      </c>
      <c r="H20" s="5" t="s">
        <v>61</v>
      </c>
      <c r="I20" s="5">
        <v>895</v>
      </c>
      <c r="J20" s="10">
        <f t="shared" si="11"/>
        <v>0.13863073110285007</v>
      </c>
      <c r="K20" s="45" t="s">
        <v>54</v>
      </c>
      <c r="L20" s="5">
        <v>308</v>
      </c>
      <c r="M20" s="10">
        <f t="shared" si="8"/>
        <v>0.04770755885997522</v>
      </c>
      <c r="N20" s="46"/>
      <c r="O20" s="5"/>
      <c r="P20" s="10"/>
      <c r="Q20" s="46"/>
      <c r="R20" s="5"/>
      <c r="S20" s="10"/>
      <c r="T20" s="5" t="s">
        <v>188</v>
      </c>
      <c r="U20" s="57">
        <v>147</v>
      </c>
      <c r="V20" s="10">
        <f>U20/AB20</f>
        <v>0.022769516728624536</v>
      </c>
      <c r="W20" s="38"/>
      <c r="X20" s="5"/>
      <c r="Y20" s="10"/>
      <c r="Z20" s="31">
        <f t="shared" si="3"/>
        <v>-6456</v>
      </c>
      <c r="AA20" s="10">
        <f t="shared" si="5"/>
        <v>-1</v>
      </c>
      <c r="AB20" s="31">
        <f t="shared" si="6"/>
        <v>6456</v>
      </c>
      <c r="AC20" s="31"/>
      <c r="AD20" s="10">
        <f t="shared" si="4"/>
        <v>0</v>
      </c>
      <c r="AE20" s="12">
        <v>13475</v>
      </c>
      <c r="AF20" s="9">
        <f>C20-F20</f>
        <v>136</v>
      </c>
      <c r="AG20" s="15">
        <f t="shared" si="12"/>
        <v>0.021065675340768277</v>
      </c>
      <c r="AH20" s="12" t="s">
        <v>73</v>
      </c>
    </row>
    <row r="21" spans="1:34" ht="11.25">
      <c r="A21" s="4" t="s">
        <v>21</v>
      </c>
      <c r="B21" s="45" t="s">
        <v>96</v>
      </c>
      <c r="C21" s="5">
        <v>1765</v>
      </c>
      <c r="D21" s="10">
        <f t="shared" si="9"/>
        <v>0.290582811985512</v>
      </c>
      <c r="E21" s="44" t="s">
        <v>152</v>
      </c>
      <c r="F21" s="5">
        <v>3312</v>
      </c>
      <c r="G21" s="10">
        <f t="shared" si="10"/>
        <v>0.5452749423773461</v>
      </c>
      <c r="H21" s="5" t="s">
        <v>163</v>
      </c>
      <c r="I21" s="5">
        <v>411</v>
      </c>
      <c r="J21" s="10">
        <f t="shared" si="11"/>
        <v>0.06766545933486993</v>
      </c>
      <c r="K21" s="45" t="s">
        <v>63</v>
      </c>
      <c r="L21" s="5">
        <v>586</v>
      </c>
      <c r="M21" s="10">
        <f t="shared" si="8"/>
        <v>0.09647678630227198</v>
      </c>
      <c r="N21" s="46"/>
      <c r="O21" s="5"/>
      <c r="P21" s="10"/>
      <c r="Q21" s="46"/>
      <c r="R21" s="5"/>
      <c r="S21" s="10"/>
      <c r="T21" s="46"/>
      <c r="U21" s="15"/>
      <c r="V21" s="10"/>
      <c r="W21" s="53"/>
      <c r="X21" s="5"/>
      <c r="Y21" s="10"/>
      <c r="Z21" s="31">
        <f t="shared" si="3"/>
        <v>-6074</v>
      </c>
      <c r="AA21" s="10">
        <f t="shared" si="5"/>
        <v>-1</v>
      </c>
      <c r="AB21" s="31">
        <f t="shared" si="6"/>
        <v>6074</v>
      </c>
      <c r="AC21" s="31"/>
      <c r="AD21" s="10">
        <f t="shared" si="4"/>
        <v>0</v>
      </c>
      <c r="AE21" s="12">
        <v>13718</v>
      </c>
      <c r="AF21" s="9">
        <f>F21-C21</f>
        <v>1547</v>
      </c>
      <c r="AG21" s="15">
        <f t="shared" si="12"/>
        <v>0.254692130391834</v>
      </c>
      <c r="AH21" s="12" t="s">
        <v>74</v>
      </c>
    </row>
    <row r="22" spans="1:34" ht="11.25">
      <c r="A22" s="4" t="s">
        <v>22</v>
      </c>
      <c r="B22" s="45" t="s">
        <v>142</v>
      </c>
      <c r="C22" s="5">
        <v>340</v>
      </c>
      <c r="D22" s="10">
        <f t="shared" si="9"/>
        <v>0.09078771695594126</v>
      </c>
      <c r="E22" s="44" t="s">
        <v>112</v>
      </c>
      <c r="F22" s="5">
        <v>2732</v>
      </c>
      <c r="G22" s="10">
        <f t="shared" si="10"/>
        <v>0.7295060080106809</v>
      </c>
      <c r="H22" s="5" t="s">
        <v>164</v>
      </c>
      <c r="I22" s="5">
        <v>253</v>
      </c>
      <c r="J22" s="10">
        <f t="shared" si="11"/>
        <v>0.06755674232309747</v>
      </c>
      <c r="K22" s="45" t="s">
        <v>65</v>
      </c>
      <c r="L22" s="5">
        <v>420</v>
      </c>
      <c r="M22" s="10">
        <f t="shared" si="8"/>
        <v>0.11214953271028037</v>
      </c>
      <c r="N22" s="46"/>
      <c r="O22" s="5"/>
      <c r="P22" s="10"/>
      <c r="Q22" s="46"/>
      <c r="R22" s="5"/>
      <c r="S22" s="10"/>
      <c r="T22" s="46"/>
      <c r="U22" s="15"/>
      <c r="V22" s="10"/>
      <c r="W22" s="53"/>
      <c r="X22" s="5"/>
      <c r="Y22" s="10"/>
      <c r="Z22" s="31">
        <f t="shared" si="3"/>
        <v>-3745</v>
      </c>
      <c r="AA22" s="10">
        <f t="shared" si="5"/>
        <v>-1</v>
      </c>
      <c r="AB22" s="31">
        <f t="shared" si="6"/>
        <v>3745</v>
      </c>
      <c r="AC22" s="31"/>
      <c r="AD22" s="10">
        <f t="shared" si="4"/>
        <v>0</v>
      </c>
      <c r="AE22" s="12">
        <v>12492</v>
      </c>
      <c r="AF22" s="9">
        <f>F22-L22</f>
        <v>2312</v>
      </c>
      <c r="AG22" s="15">
        <f t="shared" si="12"/>
        <v>0.6173564753004005</v>
      </c>
      <c r="AH22" s="12" t="s">
        <v>190</v>
      </c>
    </row>
    <row r="23" spans="1:34" ht="11.25">
      <c r="A23" s="4" t="s">
        <v>23</v>
      </c>
      <c r="B23" s="45" t="s">
        <v>97</v>
      </c>
      <c r="C23" s="5">
        <v>1762</v>
      </c>
      <c r="D23" s="10">
        <f t="shared" si="9"/>
        <v>0.30982943555477405</v>
      </c>
      <c r="E23" s="44" t="s">
        <v>113</v>
      </c>
      <c r="F23" s="5">
        <v>3069</v>
      </c>
      <c r="G23" s="10">
        <f t="shared" si="10"/>
        <v>0.539651837524178</v>
      </c>
      <c r="H23" s="5" t="s">
        <v>165</v>
      </c>
      <c r="I23" s="5">
        <v>608</v>
      </c>
      <c r="J23" s="10">
        <f t="shared" si="11"/>
        <v>0.10691049762616493</v>
      </c>
      <c r="K23" s="45" t="s">
        <v>84</v>
      </c>
      <c r="L23" s="5">
        <v>248</v>
      </c>
      <c r="M23" s="10">
        <f t="shared" si="8"/>
        <v>0.04360822929488307</v>
      </c>
      <c r="N23" s="46"/>
      <c r="O23" s="5"/>
      <c r="P23" s="10"/>
      <c r="Q23" s="46"/>
      <c r="R23" s="5"/>
      <c r="S23" s="10"/>
      <c r="T23" s="46"/>
      <c r="U23" s="15"/>
      <c r="V23" s="10"/>
      <c r="W23" s="53"/>
      <c r="X23" s="5"/>
      <c r="Y23" s="10"/>
      <c r="Z23" s="31">
        <f t="shared" si="3"/>
        <v>-5687</v>
      </c>
      <c r="AA23" s="10">
        <f t="shared" si="5"/>
        <v>-1</v>
      </c>
      <c r="AB23" s="31">
        <f t="shared" si="6"/>
        <v>5687</v>
      </c>
      <c r="AC23" s="31"/>
      <c r="AD23" s="10">
        <f t="shared" si="4"/>
        <v>0</v>
      </c>
      <c r="AE23" s="12">
        <v>13691</v>
      </c>
      <c r="AF23" s="9">
        <f>F23-C23</f>
        <v>1307</v>
      </c>
      <c r="AG23" s="15">
        <f t="shared" si="12"/>
        <v>0.2298224019694039</v>
      </c>
      <c r="AH23" s="12" t="s">
        <v>74</v>
      </c>
    </row>
    <row r="24" spans="1:34" ht="11.25">
      <c r="A24" s="4" t="s">
        <v>24</v>
      </c>
      <c r="B24" s="45" t="s">
        <v>133</v>
      </c>
      <c r="C24" s="5">
        <v>2175</v>
      </c>
      <c r="D24" s="10">
        <f t="shared" si="9"/>
        <v>0.3034742570113018</v>
      </c>
      <c r="E24" s="44" t="s">
        <v>78</v>
      </c>
      <c r="F24" s="5">
        <v>3160</v>
      </c>
      <c r="G24" s="10">
        <f t="shared" si="10"/>
        <v>0.4409097251290638</v>
      </c>
      <c r="H24" s="5" t="s">
        <v>66</v>
      </c>
      <c r="I24" s="5">
        <v>363</v>
      </c>
      <c r="J24" s="10">
        <f t="shared" si="11"/>
        <v>0.05064880703223106</v>
      </c>
      <c r="K24" s="45" t="s">
        <v>175</v>
      </c>
      <c r="L24" s="5">
        <v>1105</v>
      </c>
      <c r="M24" s="10">
        <f t="shared" si="8"/>
        <v>0.15417887540114414</v>
      </c>
      <c r="N24" s="46"/>
      <c r="O24" s="5"/>
      <c r="P24" s="10"/>
      <c r="Q24" s="5" t="s">
        <v>88</v>
      </c>
      <c r="R24" s="5">
        <v>145</v>
      </c>
      <c r="S24" s="10">
        <f>R24/AB24</f>
        <v>0.020231617134086787</v>
      </c>
      <c r="U24" s="10"/>
      <c r="V24" s="10"/>
      <c r="W24" s="5" t="s">
        <v>183</v>
      </c>
      <c r="X24" s="5">
        <v>219</v>
      </c>
      <c r="Y24" s="10">
        <f>X24/AB24</f>
        <v>0.030556718292172456</v>
      </c>
      <c r="Z24" s="31">
        <f t="shared" si="3"/>
        <v>-7167</v>
      </c>
      <c r="AA24" s="10">
        <f t="shared" si="5"/>
        <v>-1</v>
      </c>
      <c r="AB24" s="31">
        <f t="shared" si="6"/>
        <v>7167</v>
      </c>
      <c r="AC24" s="31"/>
      <c r="AD24" s="10">
        <f t="shared" si="4"/>
        <v>0</v>
      </c>
      <c r="AE24" s="12">
        <v>13266</v>
      </c>
      <c r="AF24" s="9">
        <f>F24-C24</f>
        <v>985</v>
      </c>
      <c r="AG24" s="15">
        <f t="shared" si="12"/>
        <v>0.13743546811776197</v>
      </c>
      <c r="AH24" s="12" t="s">
        <v>74</v>
      </c>
    </row>
    <row r="25" spans="1:34" ht="11.25">
      <c r="A25" s="4" t="s">
        <v>25</v>
      </c>
      <c r="B25" s="45" t="s">
        <v>143</v>
      </c>
      <c r="C25" s="5">
        <v>487</v>
      </c>
      <c r="D25" s="10">
        <f t="shared" si="9"/>
        <v>0.10628546486250545</v>
      </c>
      <c r="E25" s="44" t="s">
        <v>114</v>
      </c>
      <c r="F25" s="5">
        <v>3070</v>
      </c>
      <c r="G25" s="10">
        <f t="shared" si="10"/>
        <v>0.6700130947184636</v>
      </c>
      <c r="H25" s="5" t="s">
        <v>166</v>
      </c>
      <c r="I25" s="5">
        <v>517</v>
      </c>
      <c r="J25" s="10">
        <f t="shared" si="11"/>
        <v>0.11283282409428197</v>
      </c>
      <c r="K25" s="45" t="s">
        <v>83</v>
      </c>
      <c r="L25" s="5">
        <v>508</v>
      </c>
      <c r="M25" s="10">
        <f t="shared" si="8"/>
        <v>0.11086861632474902</v>
      </c>
      <c r="N25" s="46"/>
      <c r="O25" s="5"/>
      <c r="P25" s="10"/>
      <c r="Q25" s="46"/>
      <c r="R25" s="5"/>
      <c r="S25" s="10"/>
      <c r="T25" s="46"/>
      <c r="U25" s="15"/>
      <c r="V25" s="10"/>
      <c r="W25" s="53"/>
      <c r="X25" s="5"/>
      <c r="Y25" s="10"/>
      <c r="Z25" s="31">
        <f t="shared" si="3"/>
        <v>-4582</v>
      </c>
      <c r="AA25" s="10">
        <f t="shared" si="5"/>
        <v>-1</v>
      </c>
      <c r="AB25" s="31">
        <f t="shared" si="6"/>
        <v>4582</v>
      </c>
      <c r="AC25" s="31"/>
      <c r="AD25" s="10">
        <f t="shared" si="4"/>
        <v>0</v>
      </c>
      <c r="AE25" s="12">
        <v>13181</v>
      </c>
      <c r="AF25" s="9">
        <f>F25-I25</f>
        <v>2553</v>
      </c>
      <c r="AG25" s="15">
        <f t="shared" si="12"/>
        <v>0.5571802706241816</v>
      </c>
      <c r="AH25" s="12" t="s">
        <v>75</v>
      </c>
    </row>
    <row r="26" spans="1:34" ht="11.25">
      <c r="A26" s="4" t="s">
        <v>26</v>
      </c>
      <c r="B26" s="45" t="s">
        <v>98</v>
      </c>
      <c r="C26" s="5">
        <v>338</v>
      </c>
      <c r="D26" s="10">
        <f t="shared" si="9"/>
        <v>0.07780847145488029</v>
      </c>
      <c r="E26" s="44" t="s">
        <v>115</v>
      </c>
      <c r="F26" s="5">
        <v>3092</v>
      </c>
      <c r="G26" s="10">
        <f t="shared" si="10"/>
        <v>0.7117863720073665</v>
      </c>
      <c r="H26" s="5" t="s">
        <v>82</v>
      </c>
      <c r="I26" s="5">
        <v>463</v>
      </c>
      <c r="J26" s="10">
        <f t="shared" si="11"/>
        <v>0.10658379373848988</v>
      </c>
      <c r="K26" s="45" t="s">
        <v>85</v>
      </c>
      <c r="L26" s="5">
        <v>451</v>
      </c>
      <c r="M26" s="10">
        <f t="shared" si="8"/>
        <v>0.10382136279926335</v>
      </c>
      <c r="N26" s="46"/>
      <c r="O26" s="5"/>
      <c r="P26" s="10"/>
      <c r="Q26" s="46"/>
      <c r="R26" s="5"/>
      <c r="S26" s="10"/>
      <c r="T26" s="46"/>
      <c r="U26" s="15"/>
      <c r="V26" s="10"/>
      <c r="W26" s="53"/>
      <c r="X26" s="5"/>
      <c r="Y26" s="10"/>
      <c r="Z26" s="31">
        <f t="shared" si="3"/>
        <v>-4344</v>
      </c>
      <c r="AA26" s="10">
        <f t="shared" si="5"/>
        <v>-1</v>
      </c>
      <c r="AB26" s="31">
        <f t="shared" si="6"/>
        <v>4344</v>
      </c>
      <c r="AC26" s="31"/>
      <c r="AD26" s="10">
        <f t="shared" si="4"/>
        <v>0</v>
      </c>
      <c r="AE26" s="12">
        <v>13947</v>
      </c>
      <c r="AF26" s="9">
        <f>F26-I26</f>
        <v>2629</v>
      </c>
      <c r="AG26" s="15">
        <f t="shared" si="12"/>
        <v>0.6052025782688766</v>
      </c>
      <c r="AH26" s="12" t="s">
        <v>75</v>
      </c>
    </row>
    <row r="27" spans="1:34" ht="11.25">
      <c r="A27" s="4" t="s">
        <v>27</v>
      </c>
      <c r="B27" s="45" t="s">
        <v>99</v>
      </c>
      <c r="C27" s="5">
        <v>403</v>
      </c>
      <c r="D27" s="10">
        <f t="shared" si="9"/>
        <v>0.09970311726867888</v>
      </c>
      <c r="E27" s="44" t="s">
        <v>153</v>
      </c>
      <c r="F27" s="5">
        <v>2927</v>
      </c>
      <c r="G27" s="10">
        <f t="shared" si="10"/>
        <v>0.7241464621474517</v>
      </c>
      <c r="H27" s="5" t="s">
        <v>167</v>
      </c>
      <c r="I27" s="5">
        <v>365</v>
      </c>
      <c r="J27" s="10">
        <f t="shared" si="11"/>
        <v>0.09030183077684314</v>
      </c>
      <c r="K27" s="45" t="s">
        <v>67</v>
      </c>
      <c r="L27" s="5">
        <v>347</v>
      </c>
      <c r="M27" s="10">
        <f t="shared" si="8"/>
        <v>0.08584858980702623</v>
      </c>
      <c r="N27" s="46"/>
      <c r="O27" s="5"/>
      <c r="P27" s="10"/>
      <c r="Q27" s="46"/>
      <c r="R27" s="5"/>
      <c r="S27" s="10"/>
      <c r="T27" s="46"/>
      <c r="U27" s="15"/>
      <c r="V27" s="10"/>
      <c r="W27" s="53"/>
      <c r="X27" s="5"/>
      <c r="Y27" s="10"/>
      <c r="Z27" s="31">
        <f t="shared" si="3"/>
        <v>-4042</v>
      </c>
      <c r="AA27" s="10">
        <f t="shared" si="5"/>
        <v>-1</v>
      </c>
      <c r="AB27" s="31">
        <f t="shared" si="6"/>
        <v>4042</v>
      </c>
      <c r="AC27" s="31"/>
      <c r="AD27" s="10">
        <f t="shared" si="4"/>
        <v>0</v>
      </c>
      <c r="AE27" s="12">
        <v>13586</v>
      </c>
      <c r="AF27" s="9">
        <f>F27-C27</f>
        <v>2524</v>
      </c>
      <c r="AG27" s="15">
        <f t="shared" si="12"/>
        <v>0.6244433448787728</v>
      </c>
      <c r="AH27" s="12" t="s">
        <v>74</v>
      </c>
    </row>
    <row r="28" spans="1:34" ht="11.25">
      <c r="A28" s="4" t="s">
        <v>28</v>
      </c>
      <c r="B28" s="44" t="s">
        <v>100</v>
      </c>
      <c r="C28" s="5">
        <v>2540</v>
      </c>
      <c r="D28" s="10">
        <f t="shared" si="9"/>
        <v>0.3887953467013623</v>
      </c>
      <c r="E28" s="45" t="s">
        <v>154</v>
      </c>
      <c r="F28" s="5">
        <v>2535</v>
      </c>
      <c r="G28" s="10">
        <f t="shared" si="10"/>
        <v>0.38803000153069034</v>
      </c>
      <c r="H28" s="5" t="s">
        <v>168</v>
      </c>
      <c r="I28" s="5">
        <v>856</v>
      </c>
      <c r="J28" s="10">
        <f t="shared" si="11"/>
        <v>0.1310270932190418</v>
      </c>
      <c r="K28" s="45" t="s">
        <v>176</v>
      </c>
      <c r="L28" s="5">
        <v>602</v>
      </c>
      <c r="M28" s="10">
        <f t="shared" si="8"/>
        <v>0.09214755854890555</v>
      </c>
      <c r="N28" s="46"/>
      <c r="O28" s="5"/>
      <c r="P28" s="10"/>
      <c r="Q28" s="46"/>
      <c r="R28" s="5"/>
      <c r="S28" s="10"/>
      <c r="T28" s="46"/>
      <c r="U28" s="15"/>
      <c r="V28" s="10"/>
      <c r="W28" s="53"/>
      <c r="X28" s="5"/>
      <c r="Y28" s="10"/>
      <c r="Z28" s="31">
        <f t="shared" si="3"/>
        <v>-6533</v>
      </c>
      <c r="AA28" s="10">
        <f t="shared" si="5"/>
        <v>-1</v>
      </c>
      <c r="AB28" s="31">
        <f t="shared" si="6"/>
        <v>6533</v>
      </c>
      <c r="AC28" s="31"/>
      <c r="AD28" s="10">
        <f t="shared" si="4"/>
        <v>0</v>
      </c>
      <c r="AE28" s="12">
        <v>14241</v>
      </c>
      <c r="AF28" s="9">
        <f>C28-F28</f>
        <v>5</v>
      </c>
      <c r="AG28" s="15">
        <f t="shared" si="12"/>
        <v>0.000765345170671973</v>
      </c>
      <c r="AH28" s="12" t="s">
        <v>73</v>
      </c>
    </row>
    <row r="29" spans="1:34" ht="11.25">
      <c r="A29" s="4" t="s">
        <v>29</v>
      </c>
      <c r="B29" s="45" t="s">
        <v>101</v>
      </c>
      <c r="C29" s="5">
        <v>1790</v>
      </c>
      <c r="D29" s="10">
        <f t="shared" si="9"/>
        <v>0.2849864671230696</v>
      </c>
      <c r="E29" s="44" t="s">
        <v>116</v>
      </c>
      <c r="F29" s="5">
        <v>2321</v>
      </c>
      <c r="G29" s="10">
        <f t="shared" si="10"/>
        <v>0.36952714535901926</v>
      </c>
      <c r="H29" s="5" t="s">
        <v>169</v>
      </c>
      <c r="I29" s="5">
        <v>868</v>
      </c>
      <c r="J29" s="10">
        <f t="shared" si="11"/>
        <v>0.13819455500716446</v>
      </c>
      <c r="K29" s="45" t="s">
        <v>126</v>
      </c>
      <c r="L29" s="5">
        <v>352</v>
      </c>
      <c r="M29" s="10">
        <f t="shared" si="8"/>
        <v>0.05604203152364273</v>
      </c>
      <c r="N29" s="46"/>
      <c r="O29" s="5"/>
      <c r="P29" s="10"/>
      <c r="Q29" s="5" t="s">
        <v>180</v>
      </c>
      <c r="R29" s="5">
        <v>950</v>
      </c>
      <c r="S29" s="10">
        <f>R29/AB29</f>
        <v>0.15124980098710397</v>
      </c>
      <c r="T29" s="46"/>
      <c r="U29" s="15"/>
      <c r="V29" s="10"/>
      <c r="W29" s="53"/>
      <c r="X29" s="5"/>
      <c r="Y29" s="10"/>
      <c r="Z29" s="31">
        <f t="shared" si="3"/>
        <v>-6281</v>
      </c>
      <c r="AA29" s="10">
        <f t="shared" si="5"/>
        <v>-1</v>
      </c>
      <c r="AB29" s="31">
        <f t="shared" si="6"/>
        <v>6281</v>
      </c>
      <c r="AC29" s="31"/>
      <c r="AD29" s="10">
        <f t="shared" si="4"/>
        <v>0</v>
      </c>
      <c r="AE29" s="12">
        <v>14640</v>
      </c>
      <c r="AF29" s="9">
        <f>F29-C29</f>
        <v>531</v>
      </c>
      <c r="AG29" s="15">
        <f t="shared" si="12"/>
        <v>0.08454067823594968</v>
      </c>
      <c r="AH29" s="12" t="s">
        <v>74</v>
      </c>
    </row>
    <row r="30" spans="1:34" ht="11.25">
      <c r="A30" s="4" t="s">
        <v>30</v>
      </c>
      <c r="B30" s="45" t="s">
        <v>102</v>
      </c>
      <c r="C30" s="5">
        <v>1892</v>
      </c>
      <c r="D30" s="10">
        <f t="shared" si="9"/>
        <v>0.2924717885299119</v>
      </c>
      <c r="E30" s="44" t="s">
        <v>131</v>
      </c>
      <c r="F30" s="5">
        <v>3056</v>
      </c>
      <c r="G30" s="10">
        <f t="shared" si="10"/>
        <v>0.4724068635028598</v>
      </c>
      <c r="H30" s="5" t="s">
        <v>170</v>
      </c>
      <c r="I30" s="5">
        <v>275</v>
      </c>
      <c r="J30" s="10">
        <f t="shared" si="11"/>
        <v>0.04251043437934766</v>
      </c>
      <c r="K30" s="45" t="s">
        <v>86</v>
      </c>
      <c r="L30" s="5">
        <v>727</v>
      </c>
      <c r="M30" s="10">
        <f t="shared" si="8"/>
        <v>0.1123821301592209</v>
      </c>
      <c r="N30" s="46"/>
      <c r="O30" s="5"/>
      <c r="P30" s="10"/>
      <c r="Q30" s="5" t="s">
        <v>181</v>
      </c>
      <c r="R30" s="5">
        <v>301</v>
      </c>
      <c r="S30" s="10">
        <f>R30/AB30</f>
        <v>0.0465296027206678</v>
      </c>
      <c r="T30" s="5" t="s">
        <v>189</v>
      </c>
      <c r="U30" s="57">
        <v>102</v>
      </c>
      <c r="V30" s="10">
        <f>U30/AB30</f>
        <v>0.015767506569794403</v>
      </c>
      <c r="W30" s="38" t="s">
        <v>184</v>
      </c>
      <c r="X30" s="5">
        <v>116</v>
      </c>
      <c r="Y30" s="10">
        <f>X30/AB30</f>
        <v>0.01793167413819756</v>
      </c>
      <c r="Z30" s="31">
        <f t="shared" si="3"/>
        <v>-6469</v>
      </c>
      <c r="AA30" s="10">
        <f t="shared" si="5"/>
        <v>-1</v>
      </c>
      <c r="AB30" s="31">
        <f t="shared" si="6"/>
        <v>6469</v>
      </c>
      <c r="AC30" s="31"/>
      <c r="AD30" s="10">
        <f t="shared" si="4"/>
        <v>0</v>
      </c>
      <c r="AE30" s="12">
        <v>14668</v>
      </c>
      <c r="AF30" s="9">
        <f>F30-C30</f>
        <v>1164</v>
      </c>
      <c r="AG30" s="15">
        <f t="shared" si="12"/>
        <v>0.17993507497294792</v>
      </c>
      <c r="AH30" s="12" t="s">
        <v>74</v>
      </c>
    </row>
    <row r="31" spans="1:34" ht="11.25">
      <c r="A31" s="4" t="s">
        <v>31</v>
      </c>
      <c r="B31" s="45" t="s">
        <v>103</v>
      </c>
      <c r="C31" s="5">
        <v>2308</v>
      </c>
      <c r="D31" s="10">
        <f t="shared" si="9"/>
        <v>0.39854947332067</v>
      </c>
      <c r="E31" s="44" t="s">
        <v>80</v>
      </c>
      <c r="F31" s="5">
        <v>2497</v>
      </c>
      <c r="G31" s="10">
        <f t="shared" si="10"/>
        <v>0.4311863236055949</v>
      </c>
      <c r="H31" s="5" t="s">
        <v>171</v>
      </c>
      <c r="I31" s="5">
        <v>620</v>
      </c>
      <c r="J31" s="10">
        <f t="shared" si="11"/>
        <v>0.10706268347435675</v>
      </c>
      <c r="K31" s="45" t="s">
        <v>127</v>
      </c>
      <c r="L31" s="5">
        <v>366</v>
      </c>
      <c r="M31" s="10">
        <f t="shared" si="8"/>
        <v>0.06320151959937835</v>
      </c>
      <c r="N31" s="46"/>
      <c r="O31" s="5"/>
      <c r="P31" s="10"/>
      <c r="Q31" s="46"/>
      <c r="R31" s="5"/>
      <c r="S31" s="10"/>
      <c r="T31" s="46"/>
      <c r="U31" s="15"/>
      <c r="V31" s="10"/>
      <c r="W31" s="53"/>
      <c r="X31" s="5"/>
      <c r="Y31" s="10"/>
      <c r="Z31" s="31">
        <f t="shared" si="3"/>
        <v>-5791</v>
      </c>
      <c r="AA31" s="10">
        <f t="shared" si="5"/>
        <v>-1</v>
      </c>
      <c r="AB31" s="31">
        <f t="shared" si="6"/>
        <v>5791</v>
      </c>
      <c r="AC31" s="31"/>
      <c r="AD31" s="10">
        <f t="shared" si="4"/>
        <v>0</v>
      </c>
      <c r="AE31" s="12">
        <v>14067</v>
      </c>
      <c r="AF31" s="9">
        <f>F31-C31</f>
        <v>189</v>
      </c>
      <c r="AG31" s="15">
        <f t="shared" si="12"/>
        <v>0.032636850284924884</v>
      </c>
      <c r="AH31" s="12" t="s">
        <v>74</v>
      </c>
    </row>
    <row r="32" spans="1:34" ht="11.25">
      <c r="A32" s="4" t="s">
        <v>32</v>
      </c>
      <c r="B32" s="45" t="s">
        <v>144</v>
      </c>
      <c r="C32" s="5">
        <v>505</v>
      </c>
      <c r="D32" s="10">
        <f t="shared" si="9"/>
        <v>0.10393084996912945</v>
      </c>
      <c r="E32" s="44" t="s">
        <v>117</v>
      </c>
      <c r="F32" s="5">
        <v>3057</v>
      </c>
      <c r="G32" s="10">
        <f t="shared" si="10"/>
        <v>0.6291417987240173</v>
      </c>
      <c r="H32" s="5" t="s">
        <v>69</v>
      </c>
      <c r="I32" s="5">
        <v>482</v>
      </c>
      <c r="J32" s="10">
        <f t="shared" si="11"/>
        <v>0.09919736571310969</v>
      </c>
      <c r="K32" s="45" t="s">
        <v>87</v>
      </c>
      <c r="L32" s="5">
        <v>177</v>
      </c>
      <c r="M32" s="10">
        <f t="shared" si="8"/>
        <v>0.03642724840502161</v>
      </c>
      <c r="N32" s="46"/>
      <c r="O32" s="5"/>
      <c r="P32" s="10"/>
      <c r="Q32" s="5" t="s">
        <v>70</v>
      </c>
      <c r="R32" s="5">
        <v>638</v>
      </c>
      <c r="S32" s="10">
        <f>R32/AB32</f>
        <v>0.13130273718872196</v>
      </c>
      <c r="T32" s="46"/>
      <c r="U32" s="15"/>
      <c r="V32" s="10"/>
      <c r="W32" s="53"/>
      <c r="X32" s="5"/>
      <c r="Y32" s="10"/>
      <c r="Z32" s="31">
        <f t="shared" si="3"/>
        <v>-4859</v>
      </c>
      <c r="AA32" s="10">
        <f t="shared" si="5"/>
        <v>-1</v>
      </c>
      <c r="AB32" s="31">
        <f t="shared" si="6"/>
        <v>4859</v>
      </c>
      <c r="AC32" s="31"/>
      <c r="AD32" s="10">
        <f t="shared" si="4"/>
        <v>0</v>
      </c>
      <c r="AE32" s="12">
        <v>13406</v>
      </c>
      <c r="AF32" s="9">
        <f>F32-R32</f>
        <v>2419</v>
      </c>
      <c r="AG32" s="15">
        <f t="shared" si="12"/>
        <v>0.49783906153529534</v>
      </c>
      <c r="AH32" s="12" t="s">
        <v>191</v>
      </c>
    </row>
    <row r="33" spans="1:34" ht="11.25">
      <c r="A33" s="1" t="s">
        <v>35</v>
      </c>
      <c r="B33" s="16">
        <v>28</v>
      </c>
      <c r="C33" s="19"/>
      <c r="D33" s="18"/>
      <c r="E33" s="16">
        <v>28</v>
      </c>
      <c r="F33" s="19"/>
      <c r="G33" s="20"/>
      <c r="H33" s="16">
        <v>28</v>
      </c>
      <c r="I33" s="19"/>
      <c r="J33" s="18"/>
      <c r="K33" s="16">
        <v>28</v>
      </c>
      <c r="L33" s="19"/>
      <c r="M33" s="18"/>
      <c r="N33" s="16">
        <v>2</v>
      </c>
      <c r="O33" s="19"/>
      <c r="P33" s="18"/>
      <c r="Q33" s="16">
        <v>7</v>
      </c>
      <c r="R33" s="19"/>
      <c r="S33" s="18"/>
      <c r="T33" s="55">
        <v>4</v>
      </c>
      <c r="U33" s="48"/>
      <c r="V33" s="48"/>
      <c r="W33" s="16">
        <v>3</v>
      </c>
      <c r="X33" s="19"/>
      <c r="Y33" s="20"/>
      <c r="Z33" s="17"/>
      <c r="AA33" s="20"/>
      <c r="AB33" s="56">
        <f>B33+E33+H33+K33+N33+Q33+T33+W33</f>
        <v>128</v>
      </c>
      <c r="AC33" s="35"/>
      <c r="AD33" s="36"/>
      <c r="AE33" s="33"/>
      <c r="AF33" s="9"/>
      <c r="AG33" s="38"/>
      <c r="AH33" s="12"/>
    </row>
    <row r="34" spans="1:34" ht="11.25">
      <c r="A34" s="1" t="s">
        <v>46</v>
      </c>
      <c r="B34" s="32"/>
      <c r="C34" s="33">
        <f>SUM(C5:C32)</f>
        <v>42305</v>
      </c>
      <c r="D34" s="34">
        <f>C34/AB34</f>
        <v>0.26168796625057217</v>
      </c>
      <c r="E34" s="33"/>
      <c r="F34" s="33">
        <f>SUM(F5:F32)</f>
        <v>78042</v>
      </c>
      <c r="G34" s="34">
        <f>F34/AB34</f>
        <v>0.4827479556110898</v>
      </c>
      <c r="H34" s="33"/>
      <c r="I34" s="33">
        <f>SUM(I5:I32)</f>
        <v>19016</v>
      </c>
      <c r="J34" s="34">
        <f>I34/AB34</f>
        <v>0.11762813771943932</v>
      </c>
      <c r="K34" s="33"/>
      <c r="L34" s="33">
        <f>SUM(L5:L32)</f>
        <v>18322</v>
      </c>
      <c r="M34" s="34">
        <f>L34/AB34</f>
        <v>0.1133352302953075</v>
      </c>
      <c r="N34" s="33"/>
      <c r="O34" s="33">
        <f>SUM(O5:O32)</f>
        <v>647</v>
      </c>
      <c r="P34" s="34">
        <f>O34/AB34</f>
        <v>0.004002177382439905</v>
      </c>
      <c r="Q34" s="33"/>
      <c r="R34" s="33">
        <f>SUM(R5:R32)</f>
        <v>2914</v>
      </c>
      <c r="S34" s="34">
        <f>R34/AB34</f>
        <v>0.01802526258489936</v>
      </c>
      <c r="T34" s="34"/>
      <c r="U34" s="33">
        <f>SUM(U5:U32)</f>
        <v>1266</v>
      </c>
      <c r="V34" s="34">
        <f>U34/AB34</f>
        <v>0.007831153888978239</v>
      </c>
      <c r="W34" s="33"/>
      <c r="X34" s="33">
        <f>SUM(X5:X32)</f>
        <v>416</v>
      </c>
      <c r="Y34" s="34">
        <f>X34/AB34</f>
        <v>0.002573270156251933</v>
      </c>
      <c r="Z34" s="33"/>
      <c r="AA34" s="34"/>
      <c r="AB34" s="35">
        <f>C34+F34+I34+L34+O34+R34+X34</f>
        <v>161662</v>
      </c>
      <c r="AC34" s="33">
        <f>SUM(AC5:AC32)</f>
        <v>0</v>
      </c>
      <c r="AD34" s="34">
        <f>AC34/AE34</f>
        <v>0</v>
      </c>
      <c r="AE34" s="33">
        <f>SUM(AE5:AE32)</f>
        <v>392301</v>
      </c>
      <c r="AF34" s="9"/>
      <c r="AG34" s="38"/>
      <c r="AH34" s="12"/>
    </row>
    <row r="35" spans="1:34" ht="11.25">
      <c r="A35" s="21"/>
      <c r="B35" s="28"/>
      <c r="C35" s="28"/>
      <c r="D35" s="22"/>
      <c r="E35" s="28"/>
      <c r="F35" s="28"/>
      <c r="G35" s="22"/>
      <c r="H35" s="28"/>
      <c r="I35" s="28"/>
      <c r="J35" s="22"/>
      <c r="K35" s="28"/>
      <c r="L35" s="28"/>
      <c r="M35" s="22"/>
      <c r="N35" s="28"/>
      <c r="O35" s="28"/>
      <c r="P35" s="22"/>
      <c r="Q35" s="28"/>
      <c r="R35" s="28"/>
      <c r="S35" s="22"/>
      <c r="T35" s="22"/>
      <c r="U35" s="22"/>
      <c r="V35" s="22"/>
      <c r="W35" s="28"/>
      <c r="X35" s="28"/>
      <c r="Y35" s="22"/>
      <c r="Z35" s="28"/>
      <c r="AA35" s="22"/>
      <c r="AB35" s="37"/>
      <c r="AC35" s="28"/>
      <c r="AD35" s="22"/>
      <c r="AE35" s="11"/>
      <c r="AF35" s="9"/>
      <c r="AG35" s="38"/>
      <c r="AH35" s="12"/>
    </row>
    <row r="36" spans="1:34" ht="11.25">
      <c r="A36" s="21" t="s">
        <v>129</v>
      </c>
      <c r="B36" s="28"/>
      <c r="C36" s="28">
        <v>87078</v>
      </c>
      <c r="D36" s="22">
        <f>C36/AB36</f>
        <v>0.3615910704720143</v>
      </c>
      <c r="E36" s="28"/>
      <c r="F36" s="28">
        <v>85652</v>
      </c>
      <c r="G36" s="22">
        <f>F36/AB36</f>
        <v>0.3556696107865243</v>
      </c>
      <c r="H36" s="28"/>
      <c r="I36" s="28">
        <v>35143</v>
      </c>
      <c r="J36" s="22">
        <f>I36/AB36</f>
        <v>0.14593117652676907</v>
      </c>
      <c r="K36" s="28"/>
      <c r="L36" s="28">
        <v>15171</v>
      </c>
      <c r="M36" s="22">
        <f>L36/AB36</f>
        <v>0.06299752095972494</v>
      </c>
      <c r="N36" s="28"/>
      <c r="O36" s="28">
        <v>9095</v>
      </c>
      <c r="P36" s="22">
        <f>O36/AB36</f>
        <v>0.03776695360415914</v>
      </c>
      <c r="Q36" s="28"/>
      <c r="R36" s="28">
        <v>6766</v>
      </c>
      <c r="S36" s="22">
        <f>R36/AB36</f>
        <v>0.028095789784028668</v>
      </c>
      <c r="T36" s="22"/>
      <c r="U36" s="22">
        <v>0</v>
      </c>
      <c r="V36" s="22">
        <f>U36/AB36</f>
        <v>0</v>
      </c>
      <c r="W36" s="28"/>
      <c r="X36" s="28">
        <v>1914</v>
      </c>
      <c r="Y36" s="22">
        <f>X36/AB36</f>
        <v>0.007947877866779614</v>
      </c>
      <c r="Z36" s="22"/>
      <c r="AA36" s="22"/>
      <c r="AB36" s="37">
        <f>C36+F36+I36+L36+O36+R36+U36+X36</f>
        <v>240819</v>
      </c>
      <c r="AC36" s="29"/>
      <c r="AD36" s="22">
        <f>AB36/AE36</f>
        <v>0.6407112184791226</v>
      </c>
      <c r="AE36" s="11">
        <v>375862</v>
      </c>
      <c r="AF36" s="9"/>
      <c r="AG36" s="38"/>
      <c r="AH36" s="12"/>
    </row>
    <row r="37" spans="1:34" ht="11.25">
      <c r="A37" s="25" t="s">
        <v>130</v>
      </c>
      <c r="B37" s="30"/>
      <c r="C37" s="30"/>
      <c r="D37" s="26">
        <f>D34-D36</f>
        <v>-0.09990310422144211</v>
      </c>
      <c r="E37" s="30"/>
      <c r="F37" s="30"/>
      <c r="G37" s="26">
        <f>G34-G36</f>
        <v>0.12707834482456548</v>
      </c>
      <c r="H37" s="30"/>
      <c r="I37" s="30"/>
      <c r="J37" s="26">
        <f>J34-J36</f>
        <v>-0.028303038807329747</v>
      </c>
      <c r="K37" s="30"/>
      <c r="L37" s="30"/>
      <c r="M37" s="26">
        <f>M34-M36</f>
        <v>0.050337709335582556</v>
      </c>
      <c r="N37" s="30"/>
      <c r="O37" s="30"/>
      <c r="P37" s="26">
        <f>P34-P36</f>
        <v>-0.03376477622171924</v>
      </c>
      <c r="Q37" s="30"/>
      <c r="R37" s="30"/>
      <c r="S37" s="26">
        <f>S34-S36</f>
        <v>-0.01007052719912931</v>
      </c>
      <c r="T37" s="26"/>
      <c r="U37" s="26"/>
      <c r="V37" s="26">
        <f>V34-V36</f>
        <v>0.007831153888978239</v>
      </c>
      <c r="W37" s="30"/>
      <c r="X37" s="30"/>
      <c r="Y37" s="26">
        <f>Y34-Y36</f>
        <v>-0.005374607710527681</v>
      </c>
      <c r="Z37" s="26"/>
      <c r="AA37" s="26"/>
      <c r="AB37" s="30"/>
      <c r="AC37" s="30"/>
      <c r="AD37" s="26">
        <f>AD34-AD36</f>
        <v>-0.6407112184791226</v>
      </c>
      <c r="AE37" s="13"/>
      <c r="AF37" s="39"/>
      <c r="AG37" s="30"/>
      <c r="AH37" s="13"/>
    </row>
    <row r="38" spans="1:31" ht="11.25">
      <c r="A38" s="23" t="s">
        <v>43</v>
      </c>
      <c r="B38" s="15"/>
      <c r="C38" s="15"/>
      <c r="D38" s="15"/>
      <c r="E38" s="15"/>
      <c r="F38" s="15"/>
      <c r="G38" s="15">
        <f>(G37-D37)/2</f>
        <v>0.1134907245230038</v>
      </c>
      <c r="H38" s="15"/>
      <c r="I38" s="15"/>
      <c r="J38" s="15">
        <f>(J37-D37)/2</f>
        <v>0.03580003270705618</v>
      </c>
      <c r="K38" s="15"/>
      <c r="L38" s="15"/>
      <c r="M38" s="24">
        <f>(M37-D37)/2</f>
        <v>0.07512040677851234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1.25">
      <c r="A39" s="23" t="s">
        <v>42</v>
      </c>
      <c r="B39" s="15"/>
      <c r="C39" s="15"/>
      <c r="D39" s="15">
        <f>(D37-G37)/2</f>
        <v>-0.1134907245230038</v>
      </c>
      <c r="E39" s="15"/>
      <c r="F39" s="15"/>
      <c r="G39" s="15"/>
      <c r="H39" s="15"/>
      <c r="I39" s="15"/>
      <c r="J39" s="15">
        <f>(J37-G37)/2</f>
        <v>-0.07769069181594762</v>
      </c>
      <c r="K39" s="15"/>
      <c r="L39" s="15"/>
      <c r="M39" s="24">
        <f>(M37-G37)/2</f>
        <v>-0.03837031774449146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1.25">
      <c r="A40" s="23" t="s">
        <v>44</v>
      </c>
      <c r="B40" s="15"/>
      <c r="C40" s="15"/>
      <c r="D40" s="15">
        <f>(D37-J37)/2</f>
        <v>-0.03580003270705618</v>
      </c>
      <c r="E40" s="15"/>
      <c r="F40" s="15"/>
      <c r="G40" s="15">
        <f>(G37-J37)/2</f>
        <v>0.07769069181594762</v>
      </c>
      <c r="H40" s="15"/>
      <c r="I40" s="15"/>
      <c r="J40" s="15"/>
      <c r="K40" s="15"/>
      <c r="L40" s="15"/>
      <c r="M40" s="24">
        <f>(M37-J37)/2</f>
        <v>0.03932037407145615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1.25">
      <c r="A41" s="25" t="s">
        <v>45</v>
      </c>
      <c r="B41" s="26"/>
      <c r="C41" s="26"/>
      <c r="D41" s="26">
        <f>(M37-D37)/2</f>
        <v>0.07512040677851234</v>
      </c>
      <c r="E41" s="26"/>
      <c r="F41" s="26"/>
      <c r="G41" s="26">
        <f>(G37-M37)/2</f>
        <v>0.03837031774449146</v>
      </c>
      <c r="H41" s="26"/>
      <c r="I41" s="26"/>
      <c r="J41" s="26">
        <f>(J37-M37)/2</f>
        <v>-0.03932037407145615</v>
      </c>
      <c r="K41" s="26"/>
      <c r="L41" s="26"/>
      <c r="M41" s="2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6" spans="1:34" ht="11.25">
      <c r="A46" s="1"/>
      <c r="B46" s="61" t="s">
        <v>1</v>
      </c>
      <c r="C46" s="64"/>
      <c r="D46" s="63"/>
      <c r="E46" s="61" t="s">
        <v>2</v>
      </c>
      <c r="F46" s="62"/>
      <c r="G46" s="63"/>
      <c r="H46" s="61" t="s">
        <v>3</v>
      </c>
      <c r="I46" s="62"/>
      <c r="J46" s="63"/>
      <c r="K46" s="61" t="s">
        <v>4</v>
      </c>
      <c r="L46" s="62"/>
      <c r="M46" s="63"/>
      <c r="N46" s="61" t="s">
        <v>5</v>
      </c>
      <c r="O46" s="62"/>
      <c r="P46" s="63"/>
      <c r="Q46" s="61" t="s">
        <v>13</v>
      </c>
      <c r="R46" s="62"/>
      <c r="S46" s="63"/>
      <c r="T46" s="61" t="s">
        <v>185</v>
      </c>
      <c r="U46" s="64"/>
      <c r="V46" s="63"/>
      <c r="W46" s="61" t="s">
        <v>33</v>
      </c>
      <c r="X46" s="64"/>
      <c r="Y46" s="63"/>
      <c r="Z46" s="58" t="s">
        <v>48</v>
      </c>
      <c r="AA46" s="60"/>
      <c r="AB46" s="14" t="s">
        <v>40</v>
      </c>
      <c r="AC46" s="14" t="s">
        <v>47</v>
      </c>
      <c r="AD46" s="14" t="s">
        <v>39</v>
      </c>
      <c r="AE46" s="14" t="s">
        <v>41</v>
      </c>
      <c r="AF46" s="58" t="s">
        <v>71</v>
      </c>
      <c r="AG46" s="59"/>
      <c r="AH46" s="60"/>
    </row>
    <row r="47" spans="1:34" ht="11.25">
      <c r="A47" s="3"/>
      <c r="B47" s="50"/>
      <c r="C47" s="50" t="s">
        <v>37</v>
      </c>
      <c r="D47" s="50" t="s">
        <v>38</v>
      </c>
      <c r="E47" s="50"/>
      <c r="F47" s="50" t="s">
        <v>37</v>
      </c>
      <c r="G47" s="50" t="s">
        <v>38</v>
      </c>
      <c r="H47" s="50"/>
      <c r="I47" s="50" t="s">
        <v>37</v>
      </c>
      <c r="J47" s="50" t="s">
        <v>38</v>
      </c>
      <c r="K47" s="50"/>
      <c r="L47" s="50" t="s">
        <v>37</v>
      </c>
      <c r="M47" s="50" t="s">
        <v>38</v>
      </c>
      <c r="N47" s="50"/>
      <c r="O47" s="50" t="s">
        <v>37</v>
      </c>
      <c r="P47" s="50" t="s">
        <v>38</v>
      </c>
      <c r="Q47" s="50"/>
      <c r="R47" s="50" t="s">
        <v>37</v>
      </c>
      <c r="S47" s="50" t="s">
        <v>38</v>
      </c>
      <c r="T47" s="50"/>
      <c r="U47" s="50" t="s">
        <v>37</v>
      </c>
      <c r="V47" s="50" t="s">
        <v>38</v>
      </c>
      <c r="W47" s="50"/>
      <c r="X47" s="50" t="s">
        <v>37</v>
      </c>
      <c r="Y47" s="50" t="s">
        <v>38</v>
      </c>
      <c r="Z47" s="50" t="s">
        <v>37</v>
      </c>
      <c r="AA47" s="50" t="s">
        <v>38</v>
      </c>
      <c r="AB47" s="6"/>
      <c r="AC47" s="6"/>
      <c r="AD47" s="6"/>
      <c r="AE47" s="6"/>
      <c r="AF47" s="39"/>
      <c r="AG47" s="30"/>
      <c r="AH47" s="13"/>
    </row>
    <row r="48" spans="1:34" ht="11.25">
      <c r="A48" s="4" t="s">
        <v>0</v>
      </c>
      <c r="B48" s="5"/>
      <c r="C48" s="31">
        <f>SUM(C5:C5)</f>
        <v>566</v>
      </c>
      <c r="D48" s="10">
        <f aca="true" t="shared" si="13" ref="D48:D76">C48/AB48</f>
        <v>0.11351784997994384</v>
      </c>
      <c r="E48" s="5"/>
      <c r="F48" s="31">
        <f>SUM(F5:F5)</f>
        <v>2938</v>
      </c>
      <c r="G48" s="10">
        <f aca="true" t="shared" si="14" ref="G48:G76">F48/AB48</f>
        <v>0.5892498997192138</v>
      </c>
      <c r="H48" s="5"/>
      <c r="I48" s="31">
        <f>SUM(I5:I5)</f>
        <v>517</v>
      </c>
      <c r="J48" s="10">
        <f aca="true" t="shared" si="15" ref="J48:J76">I48/AB48</f>
        <v>0.1036903329322102</v>
      </c>
      <c r="K48" s="5"/>
      <c r="L48" s="31">
        <f>SUM(L5:L5)</f>
        <v>965</v>
      </c>
      <c r="M48" s="10">
        <f aca="true" t="shared" si="16" ref="M48:M76">L48/AB48</f>
        <v>0.19354191736863216</v>
      </c>
      <c r="N48" s="5"/>
      <c r="O48" s="31">
        <f>SUM(O5:O5)</f>
        <v>0</v>
      </c>
      <c r="P48" s="10">
        <f>O48/AB48</f>
        <v>0</v>
      </c>
      <c r="Q48" s="5"/>
      <c r="R48" s="31">
        <f>SUM(R5:R5)</f>
        <v>0</v>
      </c>
      <c r="S48" s="10">
        <f>R48/AB48</f>
        <v>0</v>
      </c>
      <c r="T48" s="49"/>
      <c r="U48" s="49"/>
      <c r="V48" s="10">
        <f>U48/AE48</f>
        <v>0</v>
      </c>
      <c r="W48" s="9"/>
      <c r="X48" s="31">
        <f>SUM(X5:X5)</f>
        <v>0</v>
      </c>
      <c r="Y48" s="10">
        <f>X48/AB48</f>
        <v>0</v>
      </c>
      <c r="Z48" s="31">
        <f>Z5</f>
        <v>-4986</v>
      </c>
      <c r="AA48" s="10">
        <f>Z48/AB48</f>
        <v>-1</v>
      </c>
      <c r="AB48" s="31">
        <f>AB5</f>
        <v>4986</v>
      </c>
      <c r="AC48" s="31">
        <f>AC5</f>
        <v>0</v>
      </c>
      <c r="AD48" s="10">
        <f aca="true" t="shared" si="17" ref="AD48:AD76">AC48/AE48</f>
        <v>0</v>
      </c>
      <c r="AE48" s="31">
        <f>AE5</f>
        <v>12715</v>
      </c>
      <c r="AF48" s="9">
        <f>AF5</f>
        <v>1973</v>
      </c>
      <c r="AG48" s="15">
        <f>AF48/AB48</f>
        <v>0.39570798235058163</v>
      </c>
      <c r="AH48" s="12" t="str">
        <f>AH5</f>
        <v>Lab-Grn</v>
      </c>
    </row>
    <row r="49" spans="1:34" ht="11.25">
      <c r="A49" s="4" t="s">
        <v>34</v>
      </c>
      <c r="B49" s="5"/>
      <c r="C49" s="31">
        <f aca="true" t="shared" si="18" ref="C49:C59">SUM(C6:C6)</f>
        <v>2496</v>
      </c>
      <c r="D49" s="10">
        <f t="shared" si="13"/>
        <v>0.40857750859387787</v>
      </c>
      <c r="E49" s="5"/>
      <c r="F49" s="31">
        <f aca="true" t="shared" si="19" ref="F49:F59">SUM(F6:F6)</f>
        <v>2121</v>
      </c>
      <c r="G49" s="10">
        <f t="shared" si="14"/>
        <v>0.34719266655753805</v>
      </c>
      <c r="H49" s="5"/>
      <c r="I49" s="31">
        <f aca="true" t="shared" si="20" ref="I49:I58">SUM(I6:I6)</f>
        <v>566</v>
      </c>
      <c r="J49" s="10">
        <f t="shared" si="15"/>
        <v>0.09265018824684891</v>
      </c>
      <c r="K49" s="5"/>
      <c r="L49" s="31">
        <f aca="true" t="shared" si="21" ref="L49:L59">SUM(L6:L6)</f>
        <v>317</v>
      </c>
      <c r="M49" s="10">
        <f t="shared" si="16"/>
        <v>0.051890653134719265</v>
      </c>
      <c r="N49" s="5"/>
      <c r="O49" s="31">
        <f aca="true" t="shared" si="22" ref="O49:O59">SUM(O6:O6)</f>
        <v>262</v>
      </c>
      <c r="P49" s="10">
        <f aca="true" t="shared" si="23" ref="P49:P75">O49/AB49</f>
        <v>0.042887542969389424</v>
      </c>
      <c r="Q49" s="5"/>
      <c r="R49" s="31">
        <f aca="true" t="shared" si="24" ref="R49:R58">SUM(R6:R6)</f>
        <v>266</v>
      </c>
      <c r="S49" s="10">
        <f aca="true" t="shared" si="25" ref="S49:S75">R49/AB49</f>
        <v>0.04354231461777705</v>
      </c>
      <c r="T49" s="49"/>
      <c r="U49" s="49"/>
      <c r="V49" s="10">
        <f aca="true" t="shared" si="26" ref="V49:V75">U49/AE49</f>
        <v>0</v>
      </c>
      <c r="W49" s="9"/>
      <c r="X49" s="31">
        <f aca="true" t="shared" si="27" ref="X49:X58">SUM(X6:X6)</f>
        <v>81</v>
      </c>
      <c r="Y49" s="10">
        <f aca="true" t="shared" si="28" ref="Y49:Y75">X49/AB49</f>
        <v>0.013259125879849402</v>
      </c>
      <c r="Z49" s="31">
        <f aca="true" t="shared" si="29" ref="Z49:Z59">Z6</f>
        <v>-6109</v>
      </c>
      <c r="AA49" s="10">
        <f aca="true" t="shared" si="30" ref="AA49:AA75">Z49/AB49</f>
        <v>-1</v>
      </c>
      <c r="AB49" s="31">
        <f>AB6</f>
        <v>6109</v>
      </c>
      <c r="AC49" s="31">
        <f aca="true" t="shared" si="31" ref="AC49:AC59">AC6</f>
        <v>0</v>
      </c>
      <c r="AD49" s="10">
        <f t="shared" si="17"/>
        <v>0</v>
      </c>
      <c r="AE49" s="31">
        <f aca="true" t="shared" si="32" ref="AE49:AE59">AE6</f>
        <v>13632</v>
      </c>
      <c r="AF49" s="9">
        <f aca="true" t="shared" si="33" ref="AF49:AF66">AF6</f>
        <v>375</v>
      </c>
      <c r="AG49" s="15">
        <f aca="true" t="shared" si="34" ref="AG49:AG75">AF49/AB49</f>
        <v>0.06138484203633983</v>
      </c>
      <c r="AH49" s="12" t="str">
        <f aca="true" t="shared" si="35" ref="AH49:AH66">AH6</f>
        <v>LD-Lab</v>
      </c>
    </row>
    <row r="50" spans="1:34" ht="11.25">
      <c r="A50" s="4" t="s">
        <v>6</v>
      </c>
      <c r="B50" s="5"/>
      <c r="C50" s="31">
        <f t="shared" si="18"/>
        <v>570</v>
      </c>
      <c r="D50" s="10">
        <f t="shared" si="13"/>
        <v>0.1168032786885246</v>
      </c>
      <c r="E50" s="5"/>
      <c r="F50" s="31">
        <f t="shared" si="19"/>
        <v>2986</v>
      </c>
      <c r="G50" s="10">
        <f t="shared" si="14"/>
        <v>0.6118852459016394</v>
      </c>
      <c r="H50" s="5"/>
      <c r="I50" s="31">
        <f t="shared" si="20"/>
        <v>991</v>
      </c>
      <c r="J50" s="10">
        <f t="shared" si="15"/>
        <v>0.20307377049180328</v>
      </c>
      <c r="K50" s="5"/>
      <c r="L50" s="31">
        <f t="shared" si="21"/>
        <v>333</v>
      </c>
      <c r="M50" s="10">
        <f t="shared" si="16"/>
        <v>0.06823770491803278</v>
      </c>
      <c r="N50" s="5"/>
      <c r="O50" s="31">
        <f t="shared" si="22"/>
        <v>0</v>
      </c>
      <c r="P50" s="10">
        <f t="shared" si="23"/>
        <v>0</v>
      </c>
      <c r="Q50" s="5"/>
      <c r="R50" s="31">
        <f t="shared" si="24"/>
        <v>0</v>
      </c>
      <c r="S50" s="10">
        <f t="shared" si="25"/>
        <v>0</v>
      </c>
      <c r="T50" s="49"/>
      <c r="U50" s="49"/>
      <c r="V50" s="10">
        <f t="shared" si="26"/>
        <v>0</v>
      </c>
      <c r="W50" s="9"/>
      <c r="X50" s="31">
        <f t="shared" si="27"/>
        <v>0</v>
      </c>
      <c r="Y50" s="10">
        <f t="shared" si="28"/>
        <v>0</v>
      </c>
      <c r="Z50" s="31">
        <f t="shared" si="29"/>
        <v>-4880</v>
      </c>
      <c r="AA50" s="10">
        <f t="shared" si="30"/>
        <v>-1</v>
      </c>
      <c r="AB50" s="31">
        <f>AB7</f>
        <v>4880</v>
      </c>
      <c r="AC50" s="31">
        <f t="shared" si="31"/>
        <v>0</v>
      </c>
      <c r="AD50" s="10">
        <f t="shared" si="17"/>
        <v>0</v>
      </c>
      <c r="AE50" s="31">
        <f t="shared" si="32"/>
        <v>13294</v>
      </c>
      <c r="AF50" s="9">
        <f t="shared" si="33"/>
        <v>1995</v>
      </c>
      <c r="AG50" s="15">
        <f t="shared" si="34"/>
        <v>0.4088114754098361</v>
      </c>
      <c r="AH50" s="12" t="str">
        <f t="shared" si="35"/>
        <v>Lab-Con</v>
      </c>
    </row>
    <row r="51" spans="1:34" ht="11.25">
      <c r="A51" s="4" t="s">
        <v>7</v>
      </c>
      <c r="B51" s="5"/>
      <c r="C51" s="31">
        <f t="shared" si="18"/>
        <v>514</v>
      </c>
      <c r="D51" s="10">
        <f t="shared" si="13"/>
        <v>0.10390135435617547</v>
      </c>
      <c r="E51" s="5"/>
      <c r="F51" s="31">
        <f t="shared" si="19"/>
        <v>3250</v>
      </c>
      <c r="G51" s="10">
        <f t="shared" si="14"/>
        <v>0.6569638164544168</v>
      </c>
      <c r="H51" s="5"/>
      <c r="I51" s="31">
        <f t="shared" si="20"/>
        <v>683</v>
      </c>
      <c r="J51" s="10">
        <f t="shared" si="15"/>
        <v>0.13806347281180514</v>
      </c>
      <c r="K51" s="5"/>
      <c r="L51" s="31">
        <f t="shared" si="21"/>
        <v>500</v>
      </c>
      <c r="M51" s="10">
        <f t="shared" si="16"/>
        <v>0.10107135637760259</v>
      </c>
      <c r="N51" s="5"/>
      <c r="O51" s="31">
        <f t="shared" si="22"/>
        <v>0</v>
      </c>
      <c r="P51" s="10">
        <f t="shared" si="23"/>
        <v>0</v>
      </c>
      <c r="Q51" s="5"/>
      <c r="R51" s="31">
        <f t="shared" si="24"/>
        <v>0</v>
      </c>
      <c r="S51" s="10">
        <f t="shared" si="25"/>
        <v>0</v>
      </c>
      <c r="T51" s="49"/>
      <c r="U51" s="49"/>
      <c r="V51" s="10">
        <f t="shared" si="26"/>
        <v>0</v>
      </c>
      <c r="W51" s="9"/>
      <c r="X51" s="31">
        <f t="shared" si="27"/>
        <v>0</v>
      </c>
      <c r="Y51" s="10">
        <f t="shared" si="28"/>
        <v>0</v>
      </c>
      <c r="Z51" s="31">
        <f t="shared" si="29"/>
        <v>-4947</v>
      </c>
      <c r="AA51" s="10">
        <f t="shared" si="30"/>
        <v>-1</v>
      </c>
      <c r="AB51" s="31">
        <f>AB8</f>
        <v>4947</v>
      </c>
      <c r="AC51" s="31">
        <f t="shared" si="31"/>
        <v>0</v>
      </c>
      <c r="AD51" s="10">
        <f t="shared" si="17"/>
        <v>0</v>
      </c>
      <c r="AE51" s="31">
        <f t="shared" si="32"/>
        <v>12940</v>
      </c>
      <c r="AF51" s="9">
        <f t="shared" si="33"/>
        <v>2567</v>
      </c>
      <c r="AG51" s="15">
        <f t="shared" si="34"/>
        <v>0.5189003436426117</v>
      </c>
      <c r="AH51" s="12" t="str">
        <f t="shared" si="35"/>
        <v>Lab-Con</v>
      </c>
    </row>
    <row r="52" spans="1:34" ht="11.25">
      <c r="A52" s="4" t="s">
        <v>8</v>
      </c>
      <c r="B52" s="5"/>
      <c r="C52" s="31">
        <f t="shared" si="18"/>
        <v>1371</v>
      </c>
      <c r="D52" s="10">
        <f t="shared" si="13"/>
        <v>0.2722398729150119</v>
      </c>
      <c r="E52" s="5"/>
      <c r="F52" s="31">
        <f t="shared" si="19"/>
        <v>1741</v>
      </c>
      <c r="G52" s="10">
        <f t="shared" si="14"/>
        <v>0.34571088165210484</v>
      </c>
      <c r="H52" s="5"/>
      <c r="I52" s="31">
        <f t="shared" si="20"/>
        <v>505</v>
      </c>
      <c r="J52" s="10">
        <f t="shared" si="15"/>
        <v>0.10027799841143765</v>
      </c>
      <c r="K52" s="5"/>
      <c r="L52" s="31">
        <f t="shared" si="21"/>
        <v>1315</v>
      </c>
      <c r="M52" s="10">
        <f t="shared" si="16"/>
        <v>0.261119936457506</v>
      </c>
      <c r="N52" s="5"/>
      <c r="O52" s="31">
        <f t="shared" si="22"/>
        <v>0</v>
      </c>
      <c r="P52" s="10">
        <f t="shared" si="23"/>
        <v>0</v>
      </c>
      <c r="Q52" s="5"/>
      <c r="R52" s="31">
        <f t="shared" si="24"/>
        <v>104</v>
      </c>
      <c r="S52" s="10">
        <f t="shared" si="25"/>
        <v>0.020651310563939634</v>
      </c>
      <c r="T52" s="49"/>
      <c r="U52" s="49"/>
      <c r="V52" s="10">
        <f t="shared" si="26"/>
        <v>0</v>
      </c>
      <c r="W52" s="9"/>
      <c r="X52" s="31">
        <f t="shared" si="27"/>
        <v>0</v>
      </c>
      <c r="Y52" s="10">
        <f t="shared" si="28"/>
        <v>0</v>
      </c>
      <c r="Z52" s="31">
        <f t="shared" si="29"/>
        <v>-5036</v>
      </c>
      <c r="AA52" s="10">
        <f t="shared" si="30"/>
        <v>-1</v>
      </c>
      <c r="AB52" s="31">
        <f>AB9</f>
        <v>5036</v>
      </c>
      <c r="AC52" s="31">
        <f t="shared" si="31"/>
        <v>0</v>
      </c>
      <c r="AD52" s="10">
        <f t="shared" si="17"/>
        <v>0</v>
      </c>
      <c r="AE52" s="31">
        <f t="shared" si="32"/>
        <v>13387</v>
      </c>
      <c r="AF52" s="9">
        <f t="shared" si="33"/>
        <v>370</v>
      </c>
      <c r="AG52" s="15">
        <f t="shared" si="34"/>
        <v>0.07347100873709293</v>
      </c>
      <c r="AH52" s="12" t="str">
        <f t="shared" si="35"/>
        <v>Lab-LD</v>
      </c>
    </row>
    <row r="53" spans="1:34" ht="11.25">
      <c r="A53" s="4" t="s">
        <v>9</v>
      </c>
      <c r="B53" s="7"/>
      <c r="C53" s="31">
        <f t="shared" si="18"/>
        <v>250</v>
      </c>
      <c r="D53" s="10">
        <f t="shared" si="13"/>
        <v>0.042244001351808044</v>
      </c>
      <c r="E53" s="5"/>
      <c r="F53" s="31">
        <f t="shared" si="19"/>
        <v>3982</v>
      </c>
      <c r="G53" s="10">
        <f t="shared" si="14"/>
        <v>0.6728624535315985</v>
      </c>
      <c r="H53" s="5"/>
      <c r="I53" s="31">
        <f t="shared" si="20"/>
        <v>408</v>
      </c>
      <c r="J53" s="10">
        <f t="shared" si="15"/>
        <v>0.06894221020615073</v>
      </c>
      <c r="K53" s="5"/>
      <c r="L53" s="31">
        <f t="shared" si="21"/>
        <v>447</v>
      </c>
      <c r="M53" s="10">
        <f t="shared" si="16"/>
        <v>0.07553227441703278</v>
      </c>
      <c r="N53" s="5"/>
      <c r="O53" s="31">
        <f t="shared" si="22"/>
        <v>0</v>
      </c>
      <c r="P53" s="10">
        <f t="shared" si="23"/>
        <v>0</v>
      </c>
      <c r="Q53" s="5"/>
      <c r="R53" s="31">
        <f t="shared" si="24"/>
        <v>0</v>
      </c>
      <c r="S53" s="10">
        <f t="shared" si="25"/>
        <v>0</v>
      </c>
      <c r="T53" s="49"/>
      <c r="U53" s="49"/>
      <c r="V53" s="10">
        <f t="shared" si="26"/>
        <v>0</v>
      </c>
      <c r="W53" s="9"/>
      <c r="X53" s="31">
        <f t="shared" si="27"/>
        <v>0</v>
      </c>
      <c r="Y53" s="10">
        <f t="shared" si="28"/>
        <v>0</v>
      </c>
      <c r="Z53" s="31">
        <f t="shared" si="29"/>
        <v>-5918</v>
      </c>
      <c r="AA53" s="10">
        <f t="shared" si="30"/>
        <v>-1</v>
      </c>
      <c r="AB53" s="31">
        <f aca="true" t="shared" si="36" ref="AB53:AB59">AB10</f>
        <v>5918</v>
      </c>
      <c r="AC53" s="31">
        <f t="shared" si="31"/>
        <v>0</v>
      </c>
      <c r="AD53" s="10">
        <f t="shared" si="17"/>
        <v>0</v>
      </c>
      <c r="AE53" s="31">
        <f t="shared" si="32"/>
        <v>15429</v>
      </c>
      <c r="AF53" s="9">
        <f t="shared" si="33"/>
        <v>3151</v>
      </c>
      <c r="AG53" s="15">
        <f t="shared" si="34"/>
        <v>0.5324433930381886</v>
      </c>
      <c r="AH53" s="12" t="str">
        <f t="shared" si="35"/>
        <v>Lab-Res</v>
      </c>
    </row>
    <row r="54" spans="1:34" ht="11.25">
      <c r="A54" s="4" t="s">
        <v>10</v>
      </c>
      <c r="B54" s="7"/>
      <c r="C54" s="31">
        <f t="shared" si="18"/>
        <v>631</v>
      </c>
      <c r="D54" s="10">
        <f t="shared" si="13"/>
        <v>0.10877434925012928</v>
      </c>
      <c r="E54" s="5"/>
      <c r="F54" s="31">
        <f t="shared" si="19"/>
        <v>2237</v>
      </c>
      <c r="G54" s="10">
        <f t="shared" si="14"/>
        <v>0.38562316841923805</v>
      </c>
      <c r="H54" s="5"/>
      <c r="I54" s="31">
        <f t="shared" si="20"/>
        <v>403</v>
      </c>
      <c r="J54" s="10">
        <f t="shared" si="15"/>
        <v>0.06947078089984486</v>
      </c>
      <c r="K54" s="5"/>
      <c r="L54" s="31">
        <f t="shared" si="21"/>
        <v>2530</v>
      </c>
      <c r="M54" s="10">
        <f t="shared" si="16"/>
        <v>0.4361317014307878</v>
      </c>
      <c r="N54" s="5"/>
      <c r="O54" s="31">
        <f t="shared" si="22"/>
        <v>0</v>
      </c>
      <c r="P54" s="10">
        <f t="shared" si="23"/>
        <v>0</v>
      </c>
      <c r="Q54" s="5"/>
      <c r="R54" s="31">
        <f t="shared" si="24"/>
        <v>0</v>
      </c>
      <c r="S54" s="10">
        <f t="shared" si="25"/>
        <v>0</v>
      </c>
      <c r="T54" s="49"/>
      <c r="U54" s="49"/>
      <c r="V54" s="10">
        <f t="shared" si="26"/>
        <v>0</v>
      </c>
      <c r="W54" s="9"/>
      <c r="X54" s="31">
        <f t="shared" si="27"/>
        <v>0</v>
      </c>
      <c r="Y54" s="10">
        <f t="shared" si="28"/>
        <v>0</v>
      </c>
      <c r="Z54" s="31">
        <f t="shared" si="29"/>
        <v>-5801</v>
      </c>
      <c r="AA54" s="10">
        <f t="shared" si="30"/>
        <v>-1</v>
      </c>
      <c r="AB54" s="31">
        <f t="shared" si="36"/>
        <v>5801</v>
      </c>
      <c r="AC54" s="31">
        <f t="shared" si="31"/>
        <v>0</v>
      </c>
      <c r="AD54" s="10">
        <f t="shared" si="17"/>
        <v>0</v>
      </c>
      <c r="AE54" s="31">
        <f t="shared" si="32"/>
        <v>18498</v>
      </c>
      <c r="AF54" s="9">
        <f t="shared" si="33"/>
        <v>293</v>
      </c>
      <c r="AG54" s="15">
        <f t="shared" si="34"/>
        <v>0.050508533011549735</v>
      </c>
      <c r="AH54" s="12" t="str">
        <f t="shared" si="35"/>
        <v>Grn-Lab</v>
      </c>
    </row>
    <row r="55" spans="1:34" ht="11.25">
      <c r="A55" s="4" t="s">
        <v>11</v>
      </c>
      <c r="B55" s="7"/>
      <c r="C55" s="31">
        <f t="shared" si="18"/>
        <v>2397</v>
      </c>
      <c r="D55" s="10">
        <f t="shared" si="13"/>
        <v>0.325635103926097</v>
      </c>
      <c r="E55" s="5"/>
      <c r="F55" s="31">
        <f t="shared" si="19"/>
        <v>2916</v>
      </c>
      <c r="G55" s="10">
        <f t="shared" si="14"/>
        <v>0.39614182855590274</v>
      </c>
      <c r="H55" s="5"/>
      <c r="I55" s="31">
        <f t="shared" si="20"/>
        <v>874</v>
      </c>
      <c r="J55" s="10">
        <f t="shared" si="15"/>
        <v>0.11873386768102161</v>
      </c>
      <c r="K55" s="5"/>
      <c r="L55" s="31">
        <f t="shared" si="21"/>
        <v>1174</v>
      </c>
      <c r="M55" s="10">
        <f t="shared" si="16"/>
        <v>0.15948919983697868</v>
      </c>
      <c r="N55" s="5"/>
      <c r="O55" s="31">
        <f t="shared" si="22"/>
        <v>0</v>
      </c>
      <c r="P55" s="10">
        <f t="shared" si="23"/>
        <v>0</v>
      </c>
      <c r="Q55" s="5"/>
      <c r="R55" s="31">
        <f t="shared" si="24"/>
        <v>0</v>
      </c>
      <c r="S55" s="10">
        <f t="shared" si="25"/>
        <v>0</v>
      </c>
      <c r="T55" s="49"/>
      <c r="U55" s="49"/>
      <c r="V55" s="10">
        <f t="shared" si="26"/>
        <v>0</v>
      </c>
      <c r="W55" s="9"/>
      <c r="X55" s="31">
        <f t="shared" si="27"/>
        <v>0</v>
      </c>
      <c r="Y55" s="10">
        <f t="shared" si="28"/>
        <v>0</v>
      </c>
      <c r="Z55" s="31">
        <f t="shared" si="29"/>
        <v>-7361</v>
      </c>
      <c r="AA55" s="10">
        <f t="shared" si="30"/>
        <v>-1</v>
      </c>
      <c r="AB55" s="31">
        <f t="shared" si="36"/>
        <v>7361</v>
      </c>
      <c r="AC55" s="31">
        <f t="shared" si="31"/>
        <v>0</v>
      </c>
      <c r="AD55" s="10">
        <f t="shared" si="17"/>
        <v>0</v>
      </c>
      <c r="AE55" s="31">
        <f t="shared" si="32"/>
        <v>13970</v>
      </c>
      <c r="AF55" s="9">
        <f t="shared" si="33"/>
        <v>519</v>
      </c>
      <c r="AG55" s="15">
        <f t="shared" si="34"/>
        <v>0.07050672462980573</v>
      </c>
      <c r="AH55" s="12" t="str">
        <f t="shared" si="35"/>
        <v>Lab-LD</v>
      </c>
    </row>
    <row r="56" spans="1:34" ht="11.25">
      <c r="A56" s="4" t="s">
        <v>12</v>
      </c>
      <c r="B56" s="5"/>
      <c r="C56" s="31">
        <f t="shared" si="18"/>
        <v>522</v>
      </c>
      <c r="D56" s="10">
        <f t="shared" si="13"/>
        <v>0.09722480908921587</v>
      </c>
      <c r="E56" s="5"/>
      <c r="F56" s="31">
        <f t="shared" si="19"/>
        <v>3706</v>
      </c>
      <c r="G56" s="10">
        <f t="shared" si="14"/>
        <v>0.6902588936487242</v>
      </c>
      <c r="H56" s="5"/>
      <c r="I56" s="31">
        <f t="shared" si="20"/>
        <v>328</v>
      </c>
      <c r="J56" s="10">
        <f t="shared" si="15"/>
        <v>0.061091450921959396</v>
      </c>
      <c r="K56" s="5"/>
      <c r="L56" s="31">
        <f t="shared" si="21"/>
        <v>303</v>
      </c>
      <c r="M56" s="10">
        <f t="shared" si="16"/>
        <v>0.056435090333395416</v>
      </c>
      <c r="N56" s="5"/>
      <c r="O56" s="31">
        <f t="shared" si="22"/>
        <v>0</v>
      </c>
      <c r="P56" s="10">
        <f t="shared" si="23"/>
        <v>0</v>
      </c>
      <c r="Q56" s="5"/>
      <c r="R56" s="31">
        <f t="shared" si="24"/>
        <v>510</v>
      </c>
      <c r="S56" s="10">
        <f t="shared" si="25"/>
        <v>0.09498975600670516</v>
      </c>
      <c r="T56" s="49"/>
      <c r="U56" s="49"/>
      <c r="V56" s="10">
        <f t="shared" si="26"/>
        <v>0</v>
      </c>
      <c r="W56" s="9"/>
      <c r="X56" s="31">
        <f t="shared" si="27"/>
        <v>0</v>
      </c>
      <c r="Y56" s="10">
        <f t="shared" si="28"/>
        <v>0</v>
      </c>
      <c r="Z56" s="31">
        <f t="shared" si="29"/>
        <v>-5369</v>
      </c>
      <c r="AA56" s="10">
        <f t="shared" si="30"/>
        <v>-1</v>
      </c>
      <c r="AB56" s="31">
        <f t="shared" si="36"/>
        <v>5369</v>
      </c>
      <c r="AC56" s="31">
        <f t="shared" si="31"/>
        <v>0</v>
      </c>
      <c r="AD56" s="10">
        <f t="shared" si="17"/>
        <v>0</v>
      </c>
      <c r="AE56" s="31">
        <f t="shared" si="32"/>
        <v>15089</v>
      </c>
      <c r="AF56" s="9">
        <f t="shared" si="33"/>
        <v>3184</v>
      </c>
      <c r="AG56" s="15">
        <f t="shared" si="34"/>
        <v>0.5930340845595082</v>
      </c>
      <c r="AH56" s="12" t="str">
        <f t="shared" si="35"/>
        <v>Lab-LD</v>
      </c>
    </row>
    <row r="57" spans="1:34" ht="11.25">
      <c r="A57" s="4" t="s">
        <v>14</v>
      </c>
      <c r="B57" s="5"/>
      <c r="C57" s="31">
        <f t="shared" si="18"/>
        <v>3248</v>
      </c>
      <c r="D57" s="10">
        <f t="shared" si="13"/>
        <v>0.4293456708526107</v>
      </c>
      <c r="E57" s="5"/>
      <c r="F57" s="31">
        <f t="shared" si="19"/>
        <v>1368</v>
      </c>
      <c r="G57" s="10">
        <f t="shared" si="14"/>
        <v>0.18083278255122273</v>
      </c>
      <c r="H57" s="5"/>
      <c r="I57" s="31">
        <f t="shared" si="20"/>
        <v>2419</v>
      </c>
      <c r="J57" s="10">
        <f t="shared" si="15"/>
        <v>0.31976206212822206</v>
      </c>
      <c r="K57" s="5"/>
      <c r="L57" s="31">
        <f t="shared" si="21"/>
        <v>530</v>
      </c>
      <c r="M57" s="10">
        <f t="shared" si="16"/>
        <v>0.07005948446794448</v>
      </c>
      <c r="N57" s="5"/>
      <c r="O57" s="31">
        <f t="shared" si="22"/>
        <v>0</v>
      </c>
      <c r="P57" s="10">
        <f t="shared" si="23"/>
        <v>0</v>
      </c>
      <c r="Q57" s="5"/>
      <c r="R57" s="31">
        <f t="shared" si="24"/>
        <v>0</v>
      </c>
      <c r="S57" s="10">
        <f t="shared" si="25"/>
        <v>0</v>
      </c>
      <c r="T57" s="49"/>
      <c r="U57" s="49"/>
      <c r="V57" s="10">
        <f t="shared" si="26"/>
        <v>0</v>
      </c>
      <c r="W57" s="9"/>
      <c r="X57" s="31">
        <f t="shared" si="27"/>
        <v>0</v>
      </c>
      <c r="Y57" s="10">
        <f t="shared" si="28"/>
        <v>0</v>
      </c>
      <c r="Z57" s="31">
        <f t="shared" si="29"/>
        <v>-7565</v>
      </c>
      <c r="AA57" s="10">
        <f t="shared" si="30"/>
        <v>-1</v>
      </c>
      <c r="AB57" s="31">
        <f t="shared" si="36"/>
        <v>7565</v>
      </c>
      <c r="AC57" s="31">
        <f t="shared" si="31"/>
        <v>0</v>
      </c>
      <c r="AD57" s="10">
        <f t="shared" si="17"/>
        <v>0</v>
      </c>
      <c r="AE57" s="31">
        <f t="shared" si="32"/>
        <v>13465</v>
      </c>
      <c r="AF57" s="9">
        <f t="shared" si="33"/>
        <v>829</v>
      </c>
      <c r="AG57" s="15">
        <f t="shared" si="34"/>
        <v>0.10958360872438863</v>
      </c>
      <c r="AH57" s="12" t="str">
        <f t="shared" si="35"/>
        <v>LD-Con</v>
      </c>
    </row>
    <row r="58" spans="1:34" ht="11.25">
      <c r="A58" s="4" t="s">
        <v>15</v>
      </c>
      <c r="B58" s="5"/>
      <c r="C58" s="31">
        <f t="shared" si="18"/>
        <v>2150</v>
      </c>
      <c r="D58" s="10">
        <f t="shared" si="13"/>
        <v>0.34593724859211583</v>
      </c>
      <c r="E58" s="5"/>
      <c r="F58" s="31">
        <f t="shared" si="19"/>
        <v>2926</v>
      </c>
      <c r="G58" s="10">
        <f t="shared" si="14"/>
        <v>0.47079646017699117</v>
      </c>
      <c r="H58" s="5"/>
      <c r="I58" s="31">
        <f t="shared" si="20"/>
        <v>421</v>
      </c>
      <c r="J58" s="10">
        <f t="shared" si="15"/>
        <v>0.06773934030571199</v>
      </c>
      <c r="K58" s="5"/>
      <c r="L58" s="31">
        <f t="shared" si="21"/>
        <v>333</v>
      </c>
      <c r="M58" s="10">
        <f t="shared" si="16"/>
        <v>0.053580048270313756</v>
      </c>
      <c r="N58" s="5"/>
      <c r="O58" s="31">
        <f t="shared" si="22"/>
        <v>385</v>
      </c>
      <c r="P58" s="10">
        <f t="shared" si="23"/>
        <v>0.061946902654867256</v>
      </c>
      <c r="Q58" s="5"/>
      <c r="R58" s="31">
        <f t="shared" si="24"/>
        <v>0</v>
      </c>
      <c r="S58" s="10">
        <f t="shared" si="25"/>
        <v>0</v>
      </c>
      <c r="T58" s="49"/>
      <c r="U58" s="49"/>
      <c r="V58" s="10">
        <f t="shared" si="26"/>
        <v>0</v>
      </c>
      <c r="W58" s="9"/>
      <c r="X58" s="31">
        <f t="shared" si="27"/>
        <v>0</v>
      </c>
      <c r="Y58" s="10">
        <f t="shared" si="28"/>
        <v>0</v>
      </c>
      <c r="Z58" s="31">
        <f t="shared" si="29"/>
        <v>-6215</v>
      </c>
      <c r="AA58" s="10">
        <f t="shared" si="30"/>
        <v>-1</v>
      </c>
      <c r="AB58" s="31">
        <f t="shared" si="36"/>
        <v>6215</v>
      </c>
      <c r="AC58" s="31">
        <f t="shared" si="31"/>
        <v>0</v>
      </c>
      <c r="AD58" s="10">
        <f t="shared" si="17"/>
        <v>0</v>
      </c>
      <c r="AE58" s="31">
        <f t="shared" si="32"/>
        <v>14517</v>
      </c>
      <c r="AF58" s="9">
        <f t="shared" si="33"/>
        <v>776</v>
      </c>
      <c r="AG58" s="15">
        <f t="shared" si="34"/>
        <v>0.1248592115848753</v>
      </c>
      <c r="AH58" s="12" t="str">
        <f t="shared" si="35"/>
        <v>Lab-LD</v>
      </c>
    </row>
    <row r="59" spans="1:34" ht="11.25">
      <c r="A59" s="4" t="s">
        <v>16</v>
      </c>
      <c r="B59" s="5"/>
      <c r="C59" s="31">
        <f t="shared" si="18"/>
        <v>3390</v>
      </c>
      <c r="D59" s="10">
        <f t="shared" si="13"/>
        <v>0.4072561268620855</v>
      </c>
      <c r="E59" s="5"/>
      <c r="F59" s="31">
        <f t="shared" si="19"/>
        <v>2160</v>
      </c>
      <c r="G59" s="10">
        <f t="shared" si="14"/>
        <v>0.25949062950504564</v>
      </c>
      <c r="H59" s="5"/>
      <c r="I59" s="31">
        <f aca="true" t="shared" si="37" ref="I59:I65">SUM(I16:I16)</f>
        <v>1587</v>
      </c>
      <c r="J59" s="10">
        <f t="shared" si="15"/>
        <v>0.1906535319557905</v>
      </c>
      <c r="K59" s="5"/>
      <c r="L59" s="31">
        <f t="shared" si="21"/>
        <v>1187</v>
      </c>
      <c r="M59" s="10">
        <f t="shared" si="16"/>
        <v>0.14259971167707833</v>
      </c>
      <c r="N59" s="5"/>
      <c r="O59" s="31">
        <f t="shared" si="22"/>
        <v>0</v>
      </c>
      <c r="P59" s="10">
        <f t="shared" si="23"/>
        <v>0</v>
      </c>
      <c r="Q59" s="5"/>
      <c r="R59" s="31">
        <f aca="true" t="shared" si="38" ref="R59:R68">SUM(R16:R16)</f>
        <v>0</v>
      </c>
      <c r="S59" s="10">
        <f t="shared" si="25"/>
        <v>0</v>
      </c>
      <c r="T59" s="49"/>
      <c r="U59" s="49"/>
      <c r="V59" s="10">
        <f t="shared" si="26"/>
        <v>0</v>
      </c>
      <c r="W59" s="9"/>
      <c r="X59" s="31">
        <f aca="true" t="shared" si="39" ref="X59:X68">SUM(X16:X16)</f>
        <v>0</v>
      </c>
      <c r="Y59" s="10">
        <f t="shared" si="28"/>
        <v>0</v>
      </c>
      <c r="Z59" s="31">
        <f t="shared" si="29"/>
        <v>-8324</v>
      </c>
      <c r="AA59" s="10">
        <f t="shared" si="30"/>
        <v>-1</v>
      </c>
      <c r="AB59" s="31">
        <f t="shared" si="36"/>
        <v>8324</v>
      </c>
      <c r="AC59" s="31">
        <f t="shared" si="31"/>
        <v>0</v>
      </c>
      <c r="AD59" s="10">
        <f t="shared" si="17"/>
        <v>0</v>
      </c>
      <c r="AE59" s="31">
        <f t="shared" si="32"/>
        <v>14813</v>
      </c>
      <c r="AF59" s="9">
        <f t="shared" si="33"/>
        <v>1230</v>
      </c>
      <c r="AG59" s="15">
        <f t="shared" si="34"/>
        <v>0.1477654973570399</v>
      </c>
      <c r="AH59" s="12" t="str">
        <f t="shared" si="35"/>
        <v>LD-Lab</v>
      </c>
    </row>
    <row r="60" spans="1:34" ht="11.25">
      <c r="A60" s="4" t="s">
        <v>17</v>
      </c>
      <c r="B60" s="5"/>
      <c r="C60" s="31">
        <f aca="true" t="shared" si="40" ref="C60:C65">SUM(C17:C17)</f>
        <v>334</v>
      </c>
      <c r="D60" s="10">
        <f t="shared" si="13"/>
        <v>0.07532701849345963</v>
      </c>
      <c r="E60" s="5"/>
      <c r="F60" s="31">
        <f aca="true" t="shared" si="41" ref="F60:F65">SUM(F17:F17)</f>
        <v>3331</v>
      </c>
      <c r="G60" s="10">
        <f t="shared" si="14"/>
        <v>0.7512404149751917</v>
      </c>
      <c r="H60" s="5"/>
      <c r="I60" s="31">
        <f t="shared" si="37"/>
        <v>402</v>
      </c>
      <c r="J60" s="10">
        <f t="shared" si="15"/>
        <v>0.09066305818673884</v>
      </c>
      <c r="K60" s="5"/>
      <c r="L60" s="31">
        <f aca="true" t="shared" si="42" ref="L60:L65">SUM(L17:L17)</f>
        <v>367</v>
      </c>
      <c r="M60" s="10">
        <f t="shared" si="16"/>
        <v>0.08276950834460983</v>
      </c>
      <c r="N60" s="5"/>
      <c r="O60" s="31">
        <f aca="true" t="shared" si="43" ref="O60:O65">SUM(O17:O17)</f>
        <v>0</v>
      </c>
      <c r="P60" s="10">
        <f t="shared" si="23"/>
        <v>0</v>
      </c>
      <c r="Q60" s="5"/>
      <c r="R60" s="31">
        <f t="shared" si="38"/>
        <v>0</v>
      </c>
      <c r="S60" s="10">
        <f t="shared" si="25"/>
        <v>0</v>
      </c>
      <c r="T60" s="49"/>
      <c r="U60" s="49"/>
      <c r="V60" s="10">
        <f t="shared" si="26"/>
        <v>0</v>
      </c>
      <c r="W60" s="9"/>
      <c r="X60" s="31">
        <f t="shared" si="39"/>
        <v>0</v>
      </c>
      <c r="Y60" s="10">
        <f t="shared" si="28"/>
        <v>0</v>
      </c>
      <c r="Z60" s="31">
        <f aca="true" t="shared" si="44" ref="Z60:Z65">Z17</f>
        <v>-4434</v>
      </c>
      <c r="AA60" s="10">
        <f t="shared" si="30"/>
        <v>-1</v>
      </c>
      <c r="AB60" s="31">
        <f aca="true" t="shared" si="45" ref="AB60:AC65">AB17</f>
        <v>4434</v>
      </c>
      <c r="AC60" s="31">
        <f t="shared" si="45"/>
        <v>0</v>
      </c>
      <c r="AD60" s="10">
        <f t="shared" si="17"/>
        <v>0</v>
      </c>
      <c r="AE60" s="31">
        <f aca="true" t="shared" si="46" ref="AE60:AE65">AE17</f>
        <v>13699</v>
      </c>
      <c r="AF60" s="9">
        <f t="shared" si="33"/>
        <v>2929</v>
      </c>
      <c r="AG60" s="15">
        <f t="shared" si="34"/>
        <v>0.6605773567884529</v>
      </c>
      <c r="AH60" s="12" t="str">
        <f t="shared" si="35"/>
        <v>Lab-Con</v>
      </c>
    </row>
    <row r="61" spans="1:34" ht="11.25">
      <c r="A61" s="4" t="s">
        <v>18</v>
      </c>
      <c r="B61" s="5"/>
      <c r="C61" s="31">
        <f t="shared" si="40"/>
        <v>3095</v>
      </c>
      <c r="D61" s="10">
        <f t="shared" si="13"/>
        <v>0.39976750193748384</v>
      </c>
      <c r="E61" s="5"/>
      <c r="F61" s="31">
        <f t="shared" si="41"/>
        <v>1880</v>
      </c>
      <c r="G61" s="10">
        <f t="shared" si="14"/>
        <v>0.2428313097390855</v>
      </c>
      <c r="H61" s="5"/>
      <c r="I61" s="31">
        <f t="shared" si="37"/>
        <v>1646</v>
      </c>
      <c r="J61" s="10">
        <f t="shared" si="15"/>
        <v>0.21260656161198657</v>
      </c>
      <c r="K61" s="5"/>
      <c r="L61" s="31">
        <f t="shared" si="42"/>
        <v>1121</v>
      </c>
      <c r="M61" s="10">
        <f t="shared" si="16"/>
        <v>0.14479462671144408</v>
      </c>
      <c r="N61" s="5"/>
      <c r="O61" s="31">
        <f t="shared" si="43"/>
        <v>0</v>
      </c>
      <c r="P61" s="10">
        <f t="shared" si="23"/>
        <v>0</v>
      </c>
      <c r="Q61" s="5"/>
      <c r="R61" s="31">
        <f t="shared" si="38"/>
        <v>0</v>
      </c>
      <c r="S61" s="10">
        <f t="shared" si="25"/>
        <v>0</v>
      </c>
      <c r="T61" s="49"/>
      <c r="U61" s="49"/>
      <c r="V61" s="10">
        <f t="shared" si="26"/>
        <v>0</v>
      </c>
      <c r="W61" s="9"/>
      <c r="X61" s="31">
        <f t="shared" si="39"/>
        <v>0</v>
      </c>
      <c r="Y61" s="10">
        <f t="shared" si="28"/>
        <v>0</v>
      </c>
      <c r="Z61" s="31">
        <f t="shared" si="44"/>
        <v>-7742</v>
      </c>
      <c r="AA61" s="10">
        <f t="shared" si="30"/>
        <v>-1</v>
      </c>
      <c r="AB61" s="31">
        <f t="shared" si="45"/>
        <v>7742</v>
      </c>
      <c r="AC61" s="31">
        <f t="shared" si="45"/>
        <v>0</v>
      </c>
      <c r="AD61" s="10">
        <f t="shared" si="17"/>
        <v>0</v>
      </c>
      <c r="AE61" s="31">
        <f t="shared" si="46"/>
        <v>14362</v>
      </c>
      <c r="AF61" s="9">
        <f t="shared" si="33"/>
        <v>1215</v>
      </c>
      <c r="AG61" s="15">
        <f t="shared" si="34"/>
        <v>0.15693619219839836</v>
      </c>
      <c r="AH61" s="12" t="str">
        <f t="shared" si="35"/>
        <v>LD-Lab</v>
      </c>
    </row>
    <row r="62" spans="1:34" ht="11.25">
      <c r="A62" s="4" t="s">
        <v>19</v>
      </c>
      <c r="B62" s="5"/>
      <c r="C62" s="31">
        <f t="shared" si="40"/>
        <v>1845</v>
      </c>
      <c r="D62" s="10">
        <f t="shared" si="13"/>
        <v>0.2970536145548221</v>
      </c>
      <c r="E62" s="5"/>
      <c r="F62" s="31">
        <f t="shared" si="41"/>
        <v>3187</v>
      </c>
      <c r="G62" s="10">
        <f t="shared" si="14"/>
        <v>0.5131218805345354</v>
      </c>
      <c r="H62" s="5"/>
      <c r="I62" s="31">
        <f t="shared" si="37"/>
        <v>290</v>
      </c>
      <c r="J62" s="10">
        <f t="shared" si="15"/>
        <v>0.04669135404926743</v>
      </c>
      <c r="K62" s="5"/>
      <c r="L62" s="31">
        <f t="shared" si="42"/>
        <v>703</v>
      </c>
      <c r="M62" s="10">
        <f t="shared" si="16"/>
        <v>0.11318628240218967</v>
      </c>
      <c r="N62" s="5"/>
      <c r="O62" s="31">
        <f t="shared" si="43"/>
        <v>0</v>
      </c>
      <c r="P62" s="10">
        <f t="shared" si="23"/>
        <v>0</v>
      </c>
      <c r="Q62" s="5"/>
      <c r="R62" s="31">
        <f t="shared" si="38"/>
        <v>0</v>
      </c>
      <c r="S62" s="10">
        <f t="shared" si="25"/>
        <v>0</v>
      </c>
      <c r="T62" s="49"/>
      <c r="U62" s="49"/>
      <c r="V62" s="10">
        <f t="shared" si="26"/>
        <v>0</v>
      </c>
      <c r="W62" s="9"/>
      <c r="X62" s="31">
        <f t="shared" si="39"/>
        <v>0</v>
      </c>
      <c r="Y62" s="10">
        <f t="shared" si="28"/>
        <v>0</v>
      </c>
      <c r="Z62" s="31">
        <f t="shared" si="44"/>
        <v>-6211</v>
      </c>
      <c r="AA62" s="10">
        <f t="shared" si="30"/>
        <v>-1</v>
      </c>
      <c r="AB62" s="31">
        <f t="shared" si="45"/>
        <v>6211</v>
      </c>
      <c r="AC62" s="31">
        <f t="shared" si="45"/>
        <v>0</v>
      </c>
      <c r="AD62" s="10">
        <f t="shared" si="17"/>
        <v>0</v>
      </c>
      <c r="AE62" s="31">
        <f t="shared" si="46"/>
        <v>14113</v>
      </c>
      <c r="AF62" s="9">
        <f t="shared" si="33"/>
        <v>1342</v>
      </c>
      <c r="AG62" s="15">
        <f t="shared" si="34"/>
        <v>0.2160682659797134</v>
      </c>
      <c r="AH62" s="12" t="str">
        <f t="shared" si="35"/>
        <v>Lab-LD</v>
      </c>
    </row>
    <row r="63" spans="1:34" ht="11.25">
      <c r="A63" s="4" t="s">
        <v>20</v>
      </c>
      <c r="B63" s="5"/>
      <c r="C63" s="31">
        <f t="shared" si="40"/>
        <v>2621</v>
      </c>
      <c r="D63" s="10">
        <f t="shared" si="13"/>
        <v>0.40597893432465926</v>
      </c>
      <c r="E63" s="5"/>
      <c r="F63" s="31">
        <f t="shared" si="41"/>
        <v>2485</v>
      </c>
      <c r="G63" s="10">
        <f t="shared" si="14"/>
        <v>0.38491325898389095</v>
      </c>
      <c r="H63" s="5"/>
      <c r="I63" s="31">
        <f t="shared" si="37"/>
        <v>895</v>
      </c>
      <c r="J63" s="10">
        <f t="shared" si="15"/>
        <v>0.13863073110285007</v>
      </c>
      <c r="K63" s="5"/>
      <c r="L63" s="31">
        <f t="shared" si="42"/>
        <v>308</v>
      </c>
      <c r="M63" s="10">
        <f t="shared" si="16"/>
        <v>0.04770755885997522</v>
      </c>
      <c r="N63" s="5"/>
      <c r="O63" s="31">
        <f t="shared" si="43"/>
        <v>0</v>
      </c>
      <c r="P63" s="10">
        <f t="shared" si="23"/>
        <v>0</v>
      </c>
      <c r="Q63" s="5"/>
      <c r="R63" s="31">
        <f t="shared" si="38"/>
        <v>0</v>
      </c>
      <c r="S63" s="10">
        <f t="shared" si="25"/>
        <v>0</v>
      </c>
      <c r="T63" s="49"/>
      <c r="U63" s="49"/>
      <c r="V63" s="10">
        <f t="shared" si="26"/>
        <v>0</v>
      </c>
      <c r="W63" s="9"/>
      <c r="X63" s="31">
        <f t="shared" si="39"/>
        <v>0</v>
      </c>
      <c r="Y63" s="10">
        <f t="shared" si="28"/>
        <v>0</v>
      </c>
      <c r="Z63" s="31">
        <f t="shared" si="44"/>
        <v>-6456</v>
      </c>
      <c r="AA63" s="10">
        <f t="shared" si="30"/>
        <v>-1</v>
      </c>
      <c r="AB63" s="31">
        <f t="shared" si="45"/>
        <v>6456</v>
      </c>
      <c r="AC63" s="31">
        <f t="shared" si="45"/>
        <v>0</v>
      </c>
      <c r="AD63" s="10">
        <f t="shared" si="17"/>
        <v>0</v>
      </c>
      <c r="AE63" s="31">
        <f t="shared" si="46"/>
        <v>13475</v>
      </c>
      <c r="AF63" s="9">
        <f t="shared" si="33"/>
        <v>136</v>
      </c>
      <c r="AG63" s="15">
        <f t="shared" si="34"/>
        <v>0.021065675340768277</v>
      </c>
      <c r="AH63" s="12" t="str">
        <f t="shared" si="35"/>
        <v>LD-Lab</v>
      </c>
    </row>
    <row r="64" spans="1:34" ht="11.25">
      <c r="A64" s="4" t="s">
        <v>21</v>
      </c>
      <c r="B64" s="5"/>
      <c r="C64" s="31">
        <f t="shared" si="40"/>
        <v>1765</v>
      </c>
      <c r="D64" s="10">
        <f t="shared" si="13"/>
        <v>0.290582811985512</v>
      </c>
      <c r="E64" s="5"/>
      <c r="F64" s="31">
        <f t="shared" si="41"/>
        <v>3312</v>
      </c>
      <c r="G64" s="10">
        <f t="shared" si="14"/>
        <v>0.5452749423773461</v>
      </c>
      <c r="H64" s="5"/>
      <c r="I64" s="31">
        <f t="shared" si="37"/>
        <v>411</v>
      </c>
      <c r="J64" s="10">
        <f t="shared" si="15"/>
        <v>0.06766545933486993</v>
      </c>
      <c r="K64" s="5"/>
      <c r="L64" s="31">
        <f t="shared" si="42"/>
        <v>586</v>
      </c>
      <c r="M64" s="10">
        <f t="shared" si="16"/>
        <v>0.09647678630227198</v>
      </c>
      <c r="N64" s="5"/>
      <c r="O64" s="31">
        <f t="shared" si="43"/>
        <v>0</v>
      </c>
      <c r="P64" s="10">
        <f t="shared" si="23"/>
        <v>0</v>
      </c>
      <c r="Q64" s="5"/>
      <c r="R64" s="31">
        <f t="shared" si="38"/>
        <v>0</v>
      </c>
      <c r="S64" s="10">
        <f t="shared" si="25"/>
        <v>0</v>
      </c>
      <c r="T64" s="49"/>
      <c r="U64" s="49"/>
      <c r="V64" s="10">
        <f t="shared" si="26"/>
        <v>0</v>
      </c>
      <c r="W64" s="9"/>
      <c r="X64" s="31">
        <f t="shared" si="39"/>
        <v>0</v>
      </c>
      <c r="Y64" s="10">
        <f t="shared" si="28"/>
        <v>0</v>
      </c>
      <c r="Z64" s="31">
        <f t="shared" si="44"/>
        <v>-6074</v>
      </c>
      <c r="AA64" s="10">
        <f t="shared" si="30"/>
        <v>-1</v>
      </c>
      <c r="AB64" s="31">
        <f t="shared" si="45"/>
        <v>6074</v>
      </c>
      <c r="AC64" s="31">
        <f t="shared" si="45"/>
        <v>0</v>
      </c>
      <c r="AD64" s="10">
        <f t="shared" si="17"/>
        <v>0</v>
      </c>
      <c r="AE64" s="31">
        <f t="shared" si="46"/>
        <v>13718</v>
      </c>
      <c r="AF64" s="9">
        <f t="shared" si="33"/>
        <v>1547</v>
      </c>
      <c r="AG64" s="15">
        <f t="shared" si="34"/>
        <v>0.254692130391834</v>
      </c>
      <c r="AH64" s="12" t="str">
        <f t="shared" si="35"/>
        <v>Lab-LD</v>
      </c>
    </row>
    <row r="65" spans="1:34" ht="11.25">
      <c r="A65" s="4" t="s">
        <v>22</v>
      </c>
      <c r="B65" s="5"/>
      <c r="C65" s="31">
        <f t="shared" si="40"/>
        <v>340</v>
      </c>
      <c r="D65" s="10">
        <f t="shared" si="13"/>
        <v>0.09078771695594126</v>
      </c>
      <c r="E65" s="5"/>
      <c r="F65" s="31">
        <f t="shared" si="41"/>
        <v>2732</v>
      </c>
      <c r="G65" s="10">
        <f t="shared" si="14"/>
        <v>0.7295060080106809</v>
      </c>
      <c r="H65" s="5"/>
      <c r="I65" s="31">
        <f t="shared" si="37"/>
        <v>253</v>
      </c>
      <c r="J65" s="10">
        <f t="shared" si="15"/>
        <v>0.06755674232309747</v>
      </c>
      <c r="K65" s="5"/>
      <c r="L65" s="31">
        <f t="shared" si="42"/>
        <v>420</v>
      </c>
      <c r="M65" s="10">
        <f t="shared" si="16"/>
        <v>0.11214953271028037</v>
      </c>
      <c r="N65" s="5"/>
      <c r="O65" s="31">
        <f t="shared" si="43"/>
        <v>0</v>
      </c>
      <c r="P65" s="10">
        <f t="shared" si="23"/>
        <v>0</v>
      </c>
      <c r="Q65" s="5"/>
      <c r="R65" s="31">
        <f t="shared" si="38"/>
        <v>0</v>
      </c>
      <c r="S65" s="10">
        <f t="shared" si="25"/>
        <v>0</v>
      </c>
      <c r="T65" s="49"/>
      <c r="U65" s="49"/>
      <c r="V65" s="10">
        <f t="shared" si="26"/>
        <v>0</v>
      </c>
      <c r="W65" s="9"/>
      <c r="X65" s="31">
        <f t="shared" si="39"/>
        <v>0</v>
      </c>
      <c r="Y65" s="10">
        <f t="shared" si="28"/>
        <v>0</v>
      </c>
      <c r="Z65" s="31">
        <f t="shared" si="44"/>
        <v>-3745</v>
      </c>
      <c r="AA65" s="10">
        <f t="shared" si="30"/>
        <v>-1</v>
      </c>
      <c r="AB65" s="31">
        <f t="shared" si="45"/>
        <v>3745</v>
      </c>
      <c r="AC65" s="31">
        <f t="shared" si="45"/>
        <v>0</v>
      </c>
      <c r="AD65" s="10">
        <f t="shared" si="17"/>
        <v>0</v>
      </c>
      <c r="AE65" s="31">
        <f t="shared" si="46"/>
        <v>12492</v>
      </c>
      <c r="AF65" s="9">
        <f t="shared" si="33"/>
        <v>2312</v>
      </c>
      <c r="AG65" s="15">
        <f t="shared" si="34"/>
        <v>0.6173564753004005</v>
      </c>
      <c r="AH65" s="12" t="str">
        <f t="shared" si="35"/>
        <v>Lab-Grn</v>
      </c>
    </row>
    <row r="66" spans="1:34" ht="11.25">
      <c r="A66" s="4" t="s">
        <v>23</v>
      </c>
      <c r="B66" s="5"/>
      <c r="C66" s="31">
        <f>SUM(C23:C23)</f>
        <v>1762</v>
      </c>
      <c r="D66" s="10">
        <f t="shared" si="13"/>
        <v>0.30982943555477405</v>
      </c>
      <c r="E66" s="5"/>
      <c r="F66" s="31">
        <f>SUM(F23:F23)</f>
        <v>3069</v>
      </c>
      <c r="G66" s="10">
        <f t="shared" si="14"/>
        <v>0.539651837524178</v>
      </c>
      <c r="H66" s="5"/>
      <c r="I66" s="31">
        <f>SUM(I23:I23)</f>
        <v>608</v>
      </c>
      <c r="J66" s="10">
        <f t="shared" si="15"/>
        <v>0.10691049762616493</v>
      </c>
      <c r="K66" s="5"/>
      <c r="L66" s="31">
        <f>SUM(L23:L23)</f>
        <v>248</v>
      </c>
      <c r="M66" s="10">
        <f t="shared" si="16"/>
        <v>0.04360822929488307</v>
      </c>
      <c r="N66" s="5"/>
      <c r="O66" s="31">
        <f>SUM(O23:O23)</f>
        <v>0</v>
      </c>
      <c r="P66" s="10">
        <f t="shared" si="23"/>
        <v>0</v>
      </c>
      <c r="Q66" s="5"/>
      <c r="R66" s="31">
        <f t="shared" si="38"/>
        <v>0</v>
      </c>
      <c r="S66" s="10">
        <f t="shared" si="25"/>
        <v>0</v>
      </c>
      <c r="T66" s="49"/>
      <c r="U66" s="49"/>
      <c r="V66" s="10">
        <f t="shared" si="26"/>
        <v>0</v>
      </c>
      <c r="W66" s="9"/>
      <c r="X66" s="31">
        <f t="shared" si="39"/>
        <v>0</v>
      </c>
      <c r="Y66" s="10">
        <f t="shared" si="28"/>
        <v>0</v>
      </c>
      <c r="Z66" s="31">
        <f>Z23</f>
        <v>-5687</v>
      </c>
      <c r="AA66" s="10">
        <f t="shared" si="30"/>
        <v>-1</v>
      </c>
      <c r="AB66" s="31">
        <f aca="true" t="shared" si="47" ref="AB66:AC68">AB23</f>
        <v>5687</v>
      </c>
      <c r="AC66" s="31">
        <f t="shared" si="47"/>
        <v>0</v>
      </c>
      <c r="AD66" s="10">
        <f t="shared" si="17"/>
        <v>0</v>
      </c>
      <c r="AE66" s="31">
        <f>AE23</f>
        <v>13691</v>
      </c>
      <c r="AF66" s="9">
        <f t="shared" si="33"/>
        <v>1307</v>
      </c>
      <c r="AG66" s="15">
        <f t="shared" si="34"/>
        <v>0.2298224019694039</v>
      </c>
      <c r="AH66" s="12" t="str">
        <f t="shared" si="35"/>
        <v>Lab-LD</v>
      </c>
    </row>
    <row r="67" spans="1:34" ht="11.25">
      <c r="A67" s="4" t="s">
        <v>24</v>
      </c>
      <c r="B67" s="5"/>
      <c r="C67" s="31">
        <f>SUM(C24:C24)</f>
        <v>2175</v>
      </c>
      <c r="D67" s="10">
        <f t="shared" si="13"/>
        <v>0.3034742570113018</v>
      </c>
      <c r="E67" s="5"/>
      <c r="F67" s="31">
        <f>SUM(F24:F24)</f>
        <v>3160</v>
      </c>
      <c r="G67" s="10">
        <f t="shared" si="14"/>
        <v>0.4409097251290638</v>
      </c>
      <c r="H67" s="5"/>
      <c r="I67" s="31">
        <f>SUM(I24:I24)</f>
        <v>363</v>
      </c>
      <c r="J67" s="10">
        <f t="shared" si="15"/>
        <v>0.05064880703223106</v>
      </c>
      <c r="K67" s="5"/>
      <c r="L67" s="31">
        <f>SUM(L24:L24)</f>
        <v>1105</v>
      </c>
      <c r="M67" s="10">
        <f t="shared" si="16"/>
        <v>0.15417887540114414</v>
      </c>
      <c r="N67" s="5"/>
      <c r="O67" s="31">
        <f>SUM(O24:O24)</f>
        <v>0</v>
      </c>
      <c r="P67" s="10">
        <f t="shared" si="23"/>
        <v>0</v>
      </c>
      <c r="Q67" s="5"/>
      <c r="R67" s="31">
        <f>SUM(R24:R24)</f>
        <v>145</v>
      </c>
      <c r="S67" s="10">
        <f t="shared" si="25"/>
        <v>0.020231617134086787</v>
      </c>
      <c r="T67" s="49"/>
      <c r="U67" s="49"/>
      <c r="V67" s="10">
        <f t="shared" si="26"/>
        <v>0</v>
      </c>
      <c r="W67" s="9"/>
      <c r="X67" s="31">
        <f>SUM(X24:X24)</f>
        <v>219</v>
      </c>
      <c r="Y67" s="10">
        <f t="shared" si="28"/>
        <v>0.030556718292172456</v>
      </c>
      <c r="Z67" s="31">
        <f>Z24</f>
        <v>-7167</v>
      </c>
      <c r="AA67" s="10">
        <f t="shared" si="30"/>
        <v>-1</v>
      </c>
      <c r="AB67" s="31">
        <f t="shared" si="47"/>
        <v>7167</v>
      </c>
      <c r="AC67" s="31">
        <f t="shared" si="47"/>
        <v>0</v>
      </c>
      <c r="AD67" s="10">
        <f t="shared" si="17"/>
        <v>0</v>
      </c>
      <c r="AE67" s="31">
        <f>AE24</f>
        <v>13266</v>
      </c>
      <c r="AF67" s="9">
        <f>AF24</f>
        <v>985</v>
      </c>
      <c r="AG67" s="15">
        <f t="shared" si="34"/>
        <v>0.13743546811776197</v>
      </c>
      <c r="AH67" s="12" t="str">
        <f>AH24</f>
        <v>Lab-LD</v>
      </c>
    </row>
    <row r="68" spans="1:34" ht="11.25">
      <c r="A68" s="4" t="s">
        <v>25</v>
      </c>
      <c r="B68" s="5"/>
      <c r="C68" s="31">
        <f>SUM(C25:C25)</f>
        <v>487</v>
      </c>
      <c r="D68" s="10">
        <f t="shared" si="13"/>
        <v>0.10628546486250545</v>
      </c>
      <c r="E68" s="5"/>
      <c r="F68" s="31">
        <f>SUM(F25:F25)</f>
        <v>3070</v>
      </c>
      <c r="G68" s="10">
        <f t="shared" si="14"/>
        <v>0.6700130947184636</v>
      </c>
      <c r="H68" s="5"/>
      <c r="I68" s="31">
        <f>SUM(I25:I25)</f>
        <v>517</v>
      </c>
      <c r="J68" s="10">
        <f t="shared" si="15"/>
        <v>0.11283282409428197</v>
      </c>
      <c r="K68" s="5"/>
      <c r="L68" s="31">
        <f>SUM(L25:L25)</f>
        <v>508</v>
      </c>
      <c r="M68" s="10">
        <f t="shared" si="16"/>
        <v>0.11086861632474902</v>
      </c>
      <c r="N68" s="5"/>
      <c r="O68" s="31">
        <f>SUM(O25:O25)</f>
        <v>0</v>
      </c>
      <c r="P68" s="10">
        <f t="shared" si="23"/>
        <v>0</v>
      </c>
      <c r="Q68" s="5"/>
      <c r="R68" s="31">
        <f t="shared" si="38"/>
        <v>0</v>
      </c>
      <c r="S68" s="10">
        <f t="shared" si="25"/>
        <v>0</v>
      </c>
      <c r="T68" s="49"/>
      <c r="U68" s="49"/>
      <c r="V68" s="10">
        <f t="shared" si="26"/>
        <v>0</v>
      </c>
      <c r="W68" s="9"/>
      <c r="X68" s="31">
        <f t="shared" si="39"/>
        <v>0</v>
      </c>
      <c r="Y68" s="10">
        <f t="shared" si="28"/>
        <v>0</v>
      </c>
      <c r="Z68" s="31">
        <f>Z25</f>
        <v>-4582</v>
      </c>
      <c r="AA68" s="10">
        <f t="shared" si="30"/>
        <v>-1</v>
      </c>
      <c r="AB68" s="31">
        <f t="shared" si="47"/>
        <v>4582</v>
      </c>
      <c r="AC68" s="31">
        <f t="shared" si="47"/>
        <v>0</v>
      </c>
      <c r="AD68" s="10">
        <f t="shared" si="17"/>
        <v>0</v>
      </c>
      <c r="AE68" s="31">
        <f>AE25</f>
        <v>13181</v>
      </c>
      <c r="AF68" s="43">
        <f>AF25</f>
        <v>2553</v>
      </c>
      <c r="AG68" s="15">
        <f t="shared" si="34"/>
        <v>0.5571802706241816</v>
      </c>
      <c r="AH68" s="12" t="str">
        <f>AH25</f>
        <v>Lab-Con</v>
      </c>
    </row>
    <row r="69" spans="1:34" ht="11.25">
      <c r="A69" s="4" t="s">
        <v>26</v>
      </c>
      <c r="B69" s="5"/>
      <c r="C69" s="31">
        <f aca="true" t="shared" si="48" ref="C69:C75">SUM(C26:C26)</f>
        <v>338</v>
      </c>
      <c r="D69" s="10">
        <f t="shared" si="13"/>
        <v>0.07780847145488029</v>
      </c>
      <c r="E69" s="5"/>
      <c r="F69" s="31">
        <f aca="true" t="shared" si="49" ref="F69:F75">SUM(F26:F26)</f>
        <v>3092</v>
      </c>
      <c r="G69" s="10">
        <f t="shared" si="14"/>
        <v>0.7117863720073665</v>
      </c>
      <c r="H69" s="5"/>
      <c r="I69" s="31">
        <f aca="true" t="shared" si="50" ref="I69:I75">SUM(I26:I26)</f>
        <v>463</v>
      </c>
      <c r="J69" s="10">
        <f t="shared" si="15"/>
        <v>0.10658379373848988</v>
      </c>
      <c r="K69" s="5"/>
      <c r="L69" s="31">
        <f aca="true" t="shared" si="51" ref="L69:L75">SUM(L26:L26)</f>
        <v>451</v>
      </c>
      <c r="M69" s="10">
        <f t="shared" si="16"/>
        <v>0.10382136279926335</v>
      </c>
      <c r="N69" s="5"/>
      <c r="O69" s="31">
        <f aca="true" t="shared" si="52" ref="O69:O75">SUM(O26:O26)</f>
        <v>0</v>
      </c>
      <c r="P69" s="10">
        <f t="shared" si="23"/>
        <v>0</v>
      </c>
      <c r="Q69" s="5"/>
      <c r="R69" s="31">
        <f aca="true" t="shared" si="53" ref="R69:R75">SUM(R26:R26)</f>
        <v>0</v>
      </c>
      <c r="S69" s="10">
        <f t="shared" si="25"/>
        <v>0</v>
      </c>
      <c r="T69" s="49"/>
      <c r="U69" s="49"/>
      <c r="V69" s="10">
        <f t="shared" si="26"/>
        <v>0</v>
      </c>
      <c r="W69" s="9"/>
      <c r="X69" s="31">
        <f aca="true" t="shared" si="54" ref="X69:X75">SUM(X26:X26)</f>
        <v>0</v>
      </c>
      <c r="Y69" s="10">
        <f t="shared" si="28"/>
        <v>0</v>
      </c>
      <c r="Z69" s="31">
        <f aca="true" t="shared" si="55" ref="Z69:Z75">Z26</f>
        <v>-4344</v>
      </c>
      <c r="AA69" s="10">
        <f t="shared" si="30"/>
        <v>-1</v>
      </c>
      <c r="AB69" s="31">
        <f aca="true" t="shared" si="56" ref="AB69:AB75">AB26</f>
        <v>4344</v>
      </c>
      <c r="AC69" s="31">
        <f aca="true" t="shared" si="57" ref="AC69:AC75">AC26</f>
        <v>0</v>
      </c>
      <c r="AD69" s="10">
        <f t="shared" si="17"/>
        <v>0</v>
      </c>
      <c r="AE69" s="31">
        <f aca="true" t="shared" si="58" ref="AE69:AE75">AE26</f>
        <v>13947</v>
      </c>
      <c r="AF69" s="9">
        <f aca="true" t="shared" si="59" ref="AF69:AF75">AF26</f>
        <v>2629</v>
      </c>
      <c r="AG69" s="15">
        <f t="shared" si="34"/>
        <v>0.6052025782688766</v>
      </c>
      <c r="AH69" s="12" t="str">
        <f aca="true" t="shared" si="60" ref="AH69:AH75">AH26</f>
        <v>Lab-Con</v>
      </c>
    </row>
    <row r="70" spans="1:34" ht="11.25">
      <c r="A70" s="4" t="s">
        <v>27</v>
      </c>
      <c r="B70" s="5"/>
      <c r="C70" s="31">
        <f t="shared" si="48"/>
        <v>403</v>
      </c>
      <c r="D70" s="10">
        <f t="shared" si="13"/>
        <v>0.09970311726867888</v>
      </c>
      <c r="E70" s="5"/>
      <c r="F70" s="31">
        <f t="shared" si="49"/>
        <v>2927</v>
      </c>
      <c r="G70" s="10">
        <f t="shared" si="14"/>
        <v>0.7241464621474517</v>
      </c>
      <c r="H70" s="5"/>
      <c r="I70" s="31">
        <f t="shared" si="50"/>
        <v>365</v>
      </c>
      <c r="J70" s="10">
        <f t="shared" si="15"/>
        <v>0.09030183077684314</v>
      </c>
      <c r="K70" s="5"/>
      <c r="L70" s="31">
        <f t="shared" si="51"/>
        <v>347</v>
      </c>
      <c r="M70" s="10">
        <f t="shared" si="16"/>
        <v>0.08584858980702623</v>
      </c>
      <c r="N70" s="5"/>
      <c r="O70" s="31">
        <f t="shared" si="52"/>
        <v>0</v>
      </c>
      <c r="P70" s="10">
        <f t="shared" si="23"/>
        <v>0</v>
      </c>
      <c r="Q70" s="5"/>
      <c r="R70" s="31">
        <f t="shared" si="53"/>
        <v>0</v>
      </c>
      <c r="S70" s="10">
        <f t="shared" si="25"/>
        <v>0</v>
      </c>
      <c r="T70" s="49"/>
      <c r="U70" s="49"/>
      <c r="V70" s="10">
        <f t="shared" si="26"/>
        <v>0</v>
      </c>
      <c r="W70" s="9"/>
      <c r="X70" s="31">
        <f t="shared" si="54"/>
        <v>0</v>
      </c>
      <c r="Y70" s="10">
        <f t="shared" si="28"/>
        <v>0</v>
      </c>
      <c r="Z70" s="31">
        <f t="shared" si="55"/>
        <v>-4042</v>
      </c>
      <c r="AA70" s="10">
        <f t="shared" si="30"/>
        <v>-1</v>
      </c>
      <c r="AB70" s="31">
        <f t="shared" si="56"/>
        <v>4042</v>
      </c>
      <c r="AC70" s="31">
        <f t="shared" si="57"/>
        <v>0</v>
      </c>
      <c r="AD70" s="10">
        <f t="shared" si="17"/>
        <v>0</v>
      </c>
      <c r="AE70" s="31">
        <f t="shared" si="58"/>
        <v>13586</v>
      </c>
      <c r="AF70" s="9">
        <f t="shared" si="59"/>
        <v>2524</v>
      </c>
      <c r="AG70" s="15">
        <f t="shared" si="34"/>
        <v>0.6244433448787728</v>
      </c>
      <c r="AH70" s="12" t="str">
        <f t="shared" si="60"/>
        <v>Lab-LD</v>
      </c>
    </row>
    <row r="71" spans="1:34" ht="11.25">
      <c r="A71" s="4" t="s">
        <v>28</v>
      </c>
      <c r="B71" s="5"/>
      <c r="C71" s="31">
        <f t="shared" si="48"/>
        <v>2540</v>
      </c>
      <c r="D71" s="10">
        <f t="shared" si="13"/>
        <v>0.3887953467013623</v>
      </c>
      <c r="E71" s="5"/>
      <c r="F71" s="31">
        <f t="shared" si="49"/>
        <v>2535</v>
      </c>
      <c r="G71" s="10">
        <f t="shared" si="14"/>
        <v>0.38803000153069034</v>
      </c>
      <c r="H71" s="5"/>
      <c r="I71" s="31">
        <f t="shared" si="50"/>
        <v>856</v>
      </c>
      <c r="J71" s="10">
        <f t="shared" si="15"/>
        <v>0.1310270932190418</v>
      </c>
      <c r="K71" s="5"/>
      <c r="L71" s="31">
        <f t="shared" si="51"/>
        <v>602</v>
      </c>
      <c r="M71" s="10">
        <f t="shared" si="16"/>
        <v>0.09214755854890555</v>
      </c>
      <c r="N71" s="5"/>
      <c r="O71" s="31">
        <f t="shared" si="52"/>
        <v>0</v>
      </c>
      <c r="P71" s="10">
        <f t="shared" si="23"/>
        <v>0</v>
      </c>
      <c r="Q71" s="5"/>
      <c r="R71" s="31">
        <f t="shared" si="53"/>
        <v>0</v>
      </c>
      <c r="S71" s="10">
        <f t="shared" si="25"/>
        <v>0</v>
      </c>
      <c r="T71" s="49"/>
      <c r="U71" s="49"/>
      <c r="V71" s="10">
        <f t="shared" si="26"/>
        <v>0</v>
      </c>
      <c r="W71" s="9"/>
      <c r="X71" s="31">
        <f t="shared" si="54"/>
        <v>0</v>
      </c>
      <c r="Y71" s="10">
        <f t="shared" si="28"/>
        <v>0</v>
      </c>
      <c r="Z71" s="31">
        <f t="shared" si="55"/>
        <v>-6533</v>
      </c>
      <c r="AA71" s="10">
        <f t="shared" si="30"/>
        <v>-1</v>
      </c>
      <c r="AB71" s="31">
        <f t="shared" si="56"/>
        <v>6533</v>
      </c>
      <c r="AC71" s="31">
        <f t="shared" si="57"/>
        <v>0</v>
      </c>
      <c r="AD71" s="10">
        <f t="shared" si="17"/>
        <v>0</v>
      </c>
      <c r="AE71" s="31">
        <f t="shared" si="58"/>
        <v>14241</v>
      </c>
      <c r="AF71" s="9">
        <f t="shared" si="59"/>
        <v>5</v>
      </c>
      <c r="AG71" s="15">
        <f t="shared" si="34"/>
        <v>0.000765345170671973</v>
      </c>
      <c r="AH71" s="12" t="str">
        <f t="shared" si="60"/>
        <v>LD-Lab</v>
      </c>
    </row>
    <row r="72" spans="1:34" ht="11.25">
      <c r="A72" s="4" t="s">
        <v>29</v>
      </c>
      <c r="B72" s="5"/>
      <c r="C72" s="31">
        <f t="shared" si="48"/>
        <v>1790</v>
      </c>
      <c r="D72" s="10">
        <f t="shared" si="13"/>
        <v>0.2849864671230696</v>
      </c>
      <c r="E72" s="5"/>
      <c r="F72" s="31">
        <f t="shared" si="49"/>
        <v>2321</v>
      </c>
      <c r="G72" s="10">
        <f t="shared" si="14"/>
        <v>0.36952714535901926</v>
      </c>
      <c r="H72" s="5"/>
      <c r="I72" s="31">
        <f t="shared" si="50"/>
        <v>868</v>
      </c>
      <c r="J72" s="10">
        <f t="shared" si="15"/>
        <v>0.13819455500716446</v>
      </c>
      <c r="K72" s="5"/>
      <c r="L72" s="31">
        <f t="shared" si="51"/>
        <v>352</v>
      </c>
      <c r="M72" s="10">
        <f t="shared" si="16"/>
        <v>0.05604203152364273</v>
      </c>
      <c r="N72" s="5"/>
      <c r="O72" s="31">
        <f t="shared" si="52"/>
        <v>0</v>
      </c>
      <c r="P72" s="10">
        <f t="shared" si="23"/>
        <v>0</v>
      </c>
      <c r="Q72" s="5"/>
      <c r="R72" s="31">
        <f t="shared" si="53"/>
        <v>950</v>
      </c>
      <c r="S72" s="10">
        <f t="shared" si="25"/>
        <v>0.15124980098710397</v>
      </c>
      <c r="T72" s="49"/>
      <c r="U72" s="49"/>
      <c r="V72" s="10">
        <f t="shared" si="26"/>
        <v>0</v>
      </c>
      <c r="W72" s="9"/>
      <c r="X72" s="31">
        <f t="shared" si="54"/>
        <v>0</v>
      </c>
      <c r="Y72" s="10">
        <f t="shared" si="28"/>
        <v>0</v>
      </c>
      <c r="Z72" s="31">
        <f t="shared" si="55"/>
        <v>-6281</v>
      </c>
      <c r="AA72" s="10">
        <f t="shared" si="30"/>
        <v>-1</v>
      </c>
      <c r="AB72" s="31">
        <f t="shared" si="56"/>
        <v>6281</v>
      </c>
      <c r="AC72" s="31">
        <f t="shared" si="57"/>
        <v>0</v>
      </c>
      <c r="AD72" s="10">
        <f t="shared" si="17"/>
        <v>0</v>
      </c>
      <c r="AE72" s="31">
        <f t="shared" si="58"/>
        <v>14640</v>
      </c>
      <c r="AF72" s="9">
        <f t="shared" si="59"/>
        <v>531</v>
      </c>
      <c r="AG72" s="15">
        <f t="shared" si="34"/>
        <v>0.08454067823594968</v>
      </c>
      <c r="AH72" s="12" t="str">
        <f t="shared" si="60"/>
        <v>Lab-LD</v>
      </c>
    </row>
    <row r="73" spans="1:34" ht="11.25">
      <c r="A73" s="4" t="s">
        <v>30</v>
      </c>
      <c r="B73" s="5"/>
      <c r="C73" s="31">
        <f t="shared" si="48"/>
        <v>1892</v>
      </c>
      <c r="D73" s="10">
        <f t="shared" si="13"/>
        <v>0.2924717885299119</v>
      </c>
      <c r="E73" s="5"/>
      <c r="F73" s="31">
        <f t="shared" si="49"/>
        <v>3056</v>
      </c>
      <c r="G73" s="10">
        <f t="shared" si="14"/>
        <v>0.4724068635028598</v>
      </c>
      <c r="H73" s="5"/>
      <c r="I73" s="31">
        <f t="shared" si="50"/>
        <v>275</v>
      </c>
      <c r="J73" s="10">
        <f t="shared" si="15"/>
        <v>0.04251043437934766</v>
      </c>
      <c r="K73" s="5"/>
      <c r="L73" s="31">
        <f t="shared" si="51"/>
        <v>727</v>
      </c>
      <c r="M73" s="10">
        <f t="shared" si="16"/>
        <v>0.1123821301592209</v>
      </c>
      <c r="N73" s="5"/>
      <c r="O73" s="31">
        <f t="shared" si="52"/>
        <v>0</v>
      </c>
      <c r="P73" s="10">
        <f t="shared" si="23"/>
        <v>0</v>
      </c>
      <c r="Q73" s="5"/>
      <c r="R73" s="31">
        <f t="shared" si="53"/>
        <v>301</v>
      </c>
      <c r="S73" s="10">
        <f t="shared" si="25"/>
        <v>0.0465296027206678</v>
      </c>
      <c r="T73" s="49"/>
      <c r="U73" s="49"/>
      <c r="V73" s="10">
        <f t="shared" si="26"/>
        <v>0</v>
      </c>
      <c r="W73" s="9"/>
      <c r="X73" s="31">
        <f t="shared" si="54"/>
        <v>116</v>
      </c>
      <c r="Y73" s="10">
        <f t="shared" si="28"/>
        <v>0.01793167413819756</v>
      </c>
      <c r="Z73" s="31">
        <f t="shared" si="55"/>
        <v>-6469</v>
      </c>
      <c r="AA73" s="10">
        <f t="shared" si="30"/>
        <v>-1</v>
      </c>
      <c r="AB73" s="31">
        <f t="shared" si="56"/>
        <v>6469</v>
      </c>
      <c r="AC73" s="31">
        <f t="shared" si="57"/>
        <v>0</v>
      </c>
      <c r="AD73" s="10">
        <f t="shared" si="17"/>
        <v>0</v>
      </c>
      <c r="AE73" s="31">
        <f t="shared" si="58"/>
        <v>14668</v>
      </c>
      <c r="AF73" s="9">
        <f t="shared" si="59"/>
        <v>1164</v>
      </c>
      <c r="AG73" s="15">
        <f t="shared" si="34"/>
        <v>0.17993507497294792</v>
      </c>
      <c r="AH73" s="12" t="str">
        <f t="shared" si="60"/>
        <v>Lab-LD</v>
      </c>
    </row>
    <row r="74" spans="1:34" ht="11.25">
      <c r="A74" s="4" t="s">
        <v>31</v>
      </c>
      <c r="B74" s="5"/>
      <c r="C74" s="31">
        <f t="shared" si="48"/>
        <v>2308</v>
      </c>
      <c r="D74" s="10">
        <f t="shared" si="13"/>
        <v>0.39854947332067</v>
      </c>
      <c r="E74" s="5"/>
      <c r="F74" s="31">
        <f t="shared" si="49"/>
        <v>2497</v>
      </c>
      <c r="G74" s="10">
        <f t="shared" si="14"/>
        <v>0.4311863236055949</v>
      </c>
      <c r="H74" s="5"/>
      <c r="I74" s="31">
        <f t="shared" si="50"/>
        <v>620</v>
      </c>
      <c r="J74" s="10">
        <f t="shared" si="15"/>
        <v>0.10706268347435675</v>
      </c>
      <c r="K74" s="5"/>
      <c r="L74" s="31">
        <f t="shared" si="51"/>
        <v>366</v>
      </c>
      <c r="M74" s="10">
        <f t="shared" si="16"/>
        <v>0.06320151959937835</v>
      </c>
      <c r="N74" s="5"/>
      <c r="O74" s="31">
        <f t="shared" si="52"/>
        <v>0</v>
      </c>
      <c r="P74" s="10">
        <f t="shared" si="23"/>
        <v>0</v>
      </c>
      <c r="Q74" s="5"/>
      <c r="R74" s="31">
        <f t="shared" si="53"/>
        <v>0</v>
      </c>
      <c r="S74" s="10">
        <f t="shared" si="25"/>
        <v>0</v>
      </c>
      <c r="T74" s="49"/>
      <c r="U74" s="49"/>
      <c r="V74" s="10">
        <f t="shared" si="26"/>
        <v>0</v>
      </c>
      <c r="W74" s="9"/>
      <c r="X74" s="31">
        <f t="shared" si="54"/>
        <v>0</v>
      </c>
      <c r="Y74" s="10">
        <f t="shared" si="28"/>
        <v>0</v>
      </c>
      <c r="Z74" s="31">
        <f t="shared" si="55"/>
        <v>-5791</v>
      </c>
      <c r="AA74" s="10">
        <f t="shared" si="30"/>
        <v>-1</v>
      </c>
      <c r="AB74" s="31">
        <f t="shared" si="56"/>
        <v>5791</v>
      </c>
      <c r="AC74" s="31">
        <f t="shared" si="57"/>
        <v>0</v>
      </c>
      <c r="AD74" s="10">
        <f t="shared" si="17"/>
        <v>0</v>
      </c>
      <c r="AE74" s="31">
        <f t="shared" si="58"/>
        <v>14067</v>
      </c>
      <c r="AF74" s="9">
        <f t="shared" si="59"/>
        <v>189</v>
      </c>
      <c r="AG74" s="15">
        <f t="shared" si="34"/>
        <v>0.032636850284924884</v>
      </c>
      <c r="AH74" s="12" t="str">
        <f t="shared" si="60"/>
        <v>Lab-LD</v>
      </c>
    </row>
    <row r="75" spans="1:34" ht="11.25">
      <c r="A75" s="4" t="s">
        <v>32</v>
      </c>
      <c r="B75" s="5"/>
      <c r="C75" s="31">
        <f t="shared" si="48"/>
        <v>505</v>
      </c>
      <c r="D75" s="10">
        <f t="shared" si="13"/>
        <v>0.10393084996912945</v>
      </c>
      <c r="E75" s="5"/>
      <c r="F75" s="31">
        <f t="shared" si="49"/>
        <v>3057</v>
      </c>
      <c r="G75" s="10">
        <f t="shared" si="14"/>
        <v>0.6291417987240173</v>
      </c>
      <c r="H75" s="5"/>
      <c r="I75" s="31">
        <f t="shared" si="50"/>
        <v>482</v>
      </c>
      <c r="J75" s="10">
        <f t="shared" si="15"/>
        <v>0.09919736571310969</v>
      </c>
      <c r="K75" s="5"/>
      <c r="L75" s="31">
        <f t="shared" si="51"/>
        <v>177</v>
      </c>
      <c r="M75" s="10">
        <f t="shared" si="16"/>
        <v>0.03642724840502161</v>
      </c>
      <c r="N75" s="5"/>
      <c r="O75" s="31">
        <f t="shared" si="52"/>
        <v>0</v>
      </c>
      <c r="P75" s="10">
        <f t="shared" si="23"/>
        <v>0</v>
      </c>
      <c r="Q75" s="5"/>
      <c r="R75" s="31">
        <f t="shared" si="53"/>
        <v>638</v>
      </c>
      <c r="S75" s="10">
        <f t="shared" si="25"/>
        <v>0.13130273718872196</v>
      </c>
      <c r="T75" s="49"/>
      <c r="U75" s="49"/>
      <c r="V75" s="10">
        <f t="shared" si="26"/>
        <v>0</v>
      </c>
      <c r="W75" s="9"/>
      <c r="X75" s="31">
        <f t="shared" si="54"/>
        <v>0</v>
      </c>
      <c r="Y75" s="10">
        <f t="shared" si="28"/>
        <v>0</v>
      </c>
      <c r="Z75" s="31">
        <f t="shared" si="55"/>
        <v>-4859</v>
      </c>
      <c r="AA75" s="10">
        <f t="shared" si="30"/>
        <v>-1</v>
      </c>
      <c r="AB75" s="31">
        <f t="shared" si="56"/>
        <v>4859</v>
      </c>
      <c r="AC75" s="31">
        <f t="shared" si="57"/>
        <v>0</v>
      </c>
      <c r="AD75" s="10">
        <f t="shared" si="17"/>
        <v>0</v>
      </c>
      <c r="AE75" s="31">
        <f t="shared" si="58"/>
        <v>13406</v>
      </c>
      <c r="AF75" s="9">
        <f t="shared" si="59"/>
        <v>2419</v>
      </c>
      <c r="AG75" s="15">
        <f t="shared" si="34"/>
        <v>0.49783906153529534</v>
      </c>
      <c r="AH75" s="12" t="str">
        <f t="shared" si="60"/>
        <v>Lab-UKIP</v>
      </c>
    </row>
    <row r="76" spans="1:34" ht="11.25">
      <c r="A76" s="1" t="s">
        <v>49</v>
      </c>
      <c r="B76" s="32"/>
      <c r="C76" s="35">
        <f>SUM(C48:C75)</f>
        <v>42305</v>
      </c>
      <c r="D76" s="34">
        <f t="shared" si="13"/>
        <v>0.26168796625057217</v>
      </c>
      <c r="E76" s="33"/>
      <c r="F76" s="35">
        <f>SUM(F48:F75)</f>
        <v>78042</v>
      </c>
      <c r="G76" s="34">
        <f t="shared" si="14"/>
        <v>0.4827479556110898</v>
      </c>
      <c r="H76" s="33"/>
      <c r="I76" s="35">
        <f>SUM(I48:I75)</f>
        <v>19016</v>
      </c>
      <c r="J76" s="34">
        <f t="shared" si="15"/>
        <v>0.11762813771943932</v>
      </c>
      <c r="K76" s="33"/>
      <c r="L76" s="33">
        <f>SUM(L48:L75)</f>
        <v>18322</v>
      </c>
      <c r="M76" s="34">
        <f t="shared" si="16"/>
        <v>0.1133352302953075</v>
      </c>
      <c r="N76" s="33"/>
      <c r="O76" s="35">
        <f>SUM(O48:O75)</f>
        <v>647</v>
      </c>
      <c r="P76" s="34">
        <f>O76/AB76</f>
        <v>0.004002177382439905</v>
      </c>
      <c r="Q76" s="33"/>
      <c r="R76" s="33">
        <f>SUM(R48:R75)</f>
        <v>2914</v>
      </c>
      <c r="S76" s="34">
        <f>R76/AB76</f>
        <v>0.01802526258489936</v>
      </c>
      <c r="T76" s="34"/>
      <c r="U76" s="34"/>
      <c r="V76" s="34">
        <f>U76/AE76</f>
        <v>0</v>
      </c>
      <c r="W76" s="33"/>
      <c r="X76" s="33">
        <f>SUM(X48:X75)</f>
        <v>416</v>
      </c>
      <c r="Y76" s="34">
        <f>X76/AB76</f>
        <v>0.002573270156251933</v>
      </c>
      <c r="Z76" s="33">
        <f>SUM(Z48:Z75)</f>
        <v>-162928</v>
      </c>
      <c r="AA76" s="34">
        <f>Z76/AB76</f>
        <v>-1.0078311538889781</v>
      </c>
      <c r="AB76" s="35">
        <f>C76+F76+I76+L76+O76+R76+X76</f>
        <v>161662</v>
      </c>
      <c r="AC76" s="33">
        <f>SUM(AC48:AC75)</f>
        <v>0</v>
      </c>
      <c r="AD76" s="34">
        <f t="shared" si="17"/>
        <v>0</v>
      </c>
      <c r="AE76" s="40">
        <f>SUM(AE48:AE75)</f>
        <v>392301</v>
      </c>
      <c r="AF76" s="40"/>
      <c r="AG76" s="41"/>
      <c r="AH76" s="42"/>
    </row>
    <row r="77" spans="32:34" ht="11.25">
      <c r="AF77" s="38"/>
      <c r="AG77" s="38"/>
      <c r="AH77" s="38"/>
    </row>
    <row r="78" spans="32:34" ht="11.25">
      <c r="AF78" s="38"/>
      <c r="AG78" s="38"/>
      <c r="AH78" s="38"/>
    </row>
    <row r="79" spans="32:34" ht="11.25">
      <c r="AF79" s="38"/>
      <c r="AG79" s="38"/>
      <c r="AH79" s="38"/>
    </row>
    <row r="80" spans="32:34" ht="11.25">
      <c r="AF80" s="38"/>
      <c r="AG80" s="38"/>
      <c r="AH80" s="38"/>
    </row>
    <row r="81" spans="32:34" ht="11.25">
      <c r="AF81" s="38"/>
      <c r="AG81" s="38"/>
      <c r="AH81" s="38"/>
    </row>
  </sheetData>
  <mergeCells count="21">
    <mergeCell ref="A1:S1"/>
    <mergeCell ref="B3:D3"/>
    <mergeCell ref="E3:G3"/>
    <mergeCell ref="H3:J3"/>
    <mergeCell ref="K3:M3"/>
    <mergeCell ref="T46:V46"/>
    <mergeCell ref="T3:V3"/>
    <mergeCell ref="B46:D46"/>
    <mergeCell ref="E46:G46"/>
    <mergeCell ref="H46:J46"/>
    <mergeCell ref="K46:M46"/>
    <mergeCell ref="AF3:AH3"/>
    <mergeCell ref="Z46:AA46"/>
    <mergeCell ref="AF46:AH46"/>
    <mergeCell ref="N46:P46"/>
    <mergeCell ref="Q46:S46"/>
    <mergeCell ref="W46:Y46"/>
    <mergeCell ref="Z3:AA3"/>
    <mergeCell ref="W3:Y3"/>
    <mergeCell ref="N3:P3"/>
    <mergeCell ref="Q3:S3"/>
  </mergeCells>
  <printOptions/>
  <pageMargins left="0.1968503937007874" right="0.1968503937007874" top="0.8661417322834646" bottom="0.6692913385826772" header="0.5118110236220472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Sheffield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Sheffield City Council Elections 1st May 2008</dc:title>
  <dc:subject/>
  <dc:creator>Authorised User</dc:creator>
  <cp:keywords/>
  <dc:description/>
  <cp:lastModifiedBy>Jonathan Harston</cp:lastModifiedBy>
  <cp:lastPrinted>2011-04-13T23:22:47Z</cp:lastPrinted>
  <dcterms:created xsi:type="dcterms:W3CDTF">2004-05-11T12:04:11Z</dcterms:created>
  <dcterms:modified xsi:type="dcterms:W3CDTF">2015-03-15T03:45:26Z</dcterms:modified>
  <cp:category/>
  <cp:version/>
  <cp:contentType/>
  <cp:contentStatus/>
</cp:coreProperties>
</file>