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<sst xmlns="http://schemas.openxmlformats.org/spreadsheetml/2006/main" count="332" uniqueCount="230">
  <si>
    <t>Arbourthorne</t>
  </si>
  <si>
    <t>LibDem</t>
  </si>
  <si>
    <t>Labour</t>
  </si>
  <si>
    <t>Conservative</t>
  </si>
  <si>
    <t>Green</t>
  </si>
  <si>
    <t>BNP</t>
  </si>
  <si>
    <t>Beighton</t>
  </si>
  <si>
    <t>Birley</t>
  </si>
  <si>
    <t>Broomhill</t>
  </si>
  <si>
    <t>Burngreave</t>
  </si>
  <si>
    <t>Central</t>
  </si>
  <si>
    <t>Crookes</t>
  </si>
  <si>
    <t>Darnall</t>
  </si>
  <si>
    <t>UKIP</t>
  </si>
  <si>
    <t>Dore &amp; Totley</t>
  </si>
  <si>
    <t>East Ecclesfield</t>
  </si>
  <si>
    <t>Ecclesall</t>
  </si>
  <si>
    <t>Firth Park</t>
  </si>
  <si>
    <t>Fulwood</t>
  </si>
  <si>
    <t>Gleadless Valley</t>
  </si>
  <si>
    <t>Graves Park</t>
  </si>
  <si>
    <t>Hillsborough</t>
  </si>
  <si>
    <t>Manor &amp; Castle</t>
  </si>
  <si>
    <t>Mosborough</t>
  </si>
  <si>
    <t>Nether Edge</t>
  </si>
  <si>
    <t>Richmond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</si>
  <si>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</si>
  <si>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</si>
  <si>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</si>
  <si>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</si>
  <si>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</si>
  <si>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</si>
  <si>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</si>
  <si>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Beauchief &amp; Greenhill</t>
  </si>
  <si>
    <t>Number of candidates</t>
  </si>
  <si>
    <t>Candidate</t>
  </si>
  <si>
    <t>Votes</t>
  </si>
  <si>
    <t>Share</t>
  </si>
  <si>
    <t>TURNOUT</t>
  </si>
  <si>
    <t>TOTAL</t>
  </si>
  <si>
    <t>ELECTORATE</t>
  </si>
  <si>
    <t>Swing from Labour</t>
  </si>
  <si>
    <t>Swing from LibDem</t>
  </si>
  <si>
    <t>Swing from Conservative</t>
  </si>
  <si>
    <t>Swing from Green</t>
  </si>
  <si>
    <t>Total votes cast</t>
  </si>
  <si>
    <t>BALLOTS</t>
  </si>
  <si>
    <t>UNUSED</t>
  </si>
  <si>
    <t>Total vote share cast</t>
  </si>
  <si>
    <t>Peter Smith</t>
  </si>
  <si>
    <t>Others</t>
  </si>
  <si>
    <t>David Hayes</t>
  </si>
  <si>
    <t>Shirley Clayton</t>
  </si>
  <si>
    <t>Russell Cutts</t>
  </si>
  <si>
    <t>Chris Sissons</t>
  </si>
  <si>
    <t>Charlotte Arnott</t>
  </si>
  <si>
    <t>Rita Wilcock</t>
  </si>
  <si>
    <t>Chris McMahon</t>
  </si>
  <si>
    <t>Christina Stark</t>
  </si>
  <si>
    <t>Graham Wroe</t>
  </si>
  <si>
    <t>Eamonn Ward</t>
  </si>
  <si>
    <t>Jennyfer Barnard</t>
  </si>
  <si>
    <t>MAJORITY</t>
  </si>
  <si>
    <t>Bob Pemberton</t>
  </si>
  <si>
    <t>Richard Roper</t>
  </si>
  <si>
    <t>John Grant</t>
  </si>
  <si>
    <t>Jeffrey Shaw</t>
  </si>
  <si>
    <t>Frank Plunkett</t>
  </si>
  <si>
    <t>Arun Mathur</t>
  </si>
  <si>
    <t>Judith Rutnam</t>
  </si>
  <si>
    <t>Dan Lyons</t>
  </si>
  <si>
    <t>Kathy Aston</t>
  </si>
  <si>
    <t>Richard Ratcliffe</t>
  </si>
  <si>
    <t>TUSoc</t>
  </si>
  <si>
    <t>Maxine Bowler</t>
  </si>
  <si>
    <t>Alan Munro</t>
  </si>
  <si>
    <t>Julie White</t>
  </si>
  <si>
    <t>Martin Bradshaw</t>
  </si>
  <si>
    <t>Pat Sullivan</t>
  </si>
  <si>
    <t>Jason Sullivan</t>
  </si>
  <si>
    <t>Nigel James</t>
  </si>
  <si>
    <t>Michael Ginn</t>
  </si>
  <si>
    <t>Jenny Grant</t>
  </si>
  <si>
    <t>Paul Wallace</t>
  </si>
  <si>
    <t>Roger Davison *</t>
  </si>
  <si>
    <t>David Baker *</t>
  </si>
  <si>
    <t>Mazhar Iqbal *</t>
  </si>
  <si>
    <t>Alan Law *</t>
  </si>
  <si>
    <t>Isobel Bower *</t>
  </si>
  <si>
    <t>Peter Rippon *</t>
  </si>
  <si>
    <t>Gill Furniss *</t>
  </si>
  <si>
    <t>Ray Satur *</t>
  </si>
  <si>
    <t>Cliff Woodcraft *</t>
  </si>
  <si>
    <t>Jonathan Harston</t>
  </si>
  <si>
    <t>Bob Sheridan</t>
  </si>
  <si>
    <t>Lab-UKIP</t>
  </si>
  <si>
    <t>Walkley 1</t>
  </si>
  <si>
    <t>Diane Leek</t>
  </si>
  <si>
    <t>Joe Warburton</t>
  </si>
  <si>
    <t>Walkley 2</t>
  </si>
  <si>
    <t>Sue Ross</t>
  </si>
  <si>
    <t>Allan Wisby</t>
  </si>
  <si>
    <t>Wendy Jenrick</t>
  </si>
  <si>
    <t>Barry Jervis</t>
  </si>
  <si>
    <t>Muhammad Zahur</t>
  </si>
  <si>
    <t>Salim Zaman</t>
  </si>
  <si>
    <t>Colin Taylor</t>
  </si>
  <si>
    <t>Tom Meade</t>
  </si>
  <si>
    <t>Phil Shaddock</t>
  </si>
  <si>
    <t>Mike Shaw</t>
  </si>
  <si>
    <t>Gail Smith</t>
  </si>
  <si>
    <t>Angela Hill</t>
  </si>
  <si>
    <t>Jack Weston</t>
  </si>
  <si>
    <t>Marcus Foster</t>
  </si>
  <si>
    <t>Les Abrahams</t>
  </si>
  <si>
    <t>Katherine Baker</t>
  </si>
  <si>
    <t>Anne Murphy</t>
  </si>
  <si>
    <t>David Crosby</t>
  </si>
  <si>
    <t>Lewis Dagnall</t>
  </si>
  <si>
    <t>Dianne Hurst</t>
  </si>
  <si>
    <t>Nasima Akther</t>
  </si>
  <si>
    <t>Ben Miskell</t>
  </si>
  <si>
    <t>Lisa Banes</t>
  </si>
  <si>
    <t>Zoe Sykes</t>
  </si>
  <si>
    <t>Trevor Grent</t>
  </si>
  <si>
    <t>Calum Heaton</t>
  </si>
  <si>
    <t>Anton Balint</t>
  </si>
  <si>
    <t>Alex Dale</t>
  </si>
  <si>
    <t>Hillary Gay</t>
  </si>
  <si>
    <t>Judith Burkinshaw</t>
  </si>
  <si>
    <t>Ian Walker</t>
  </si>
  <si>
    <t>Frank Woodger</t>
  </si>
  <si>
    <t>Jack McGill</t>
  </si>
  <si>
    <t>William Lockwood</t>
  </si>
  <si>
    <t>Marc Cooklin</t>
  </si>
  <si>
    <t>Andrew Sneddon</t>
  </si>
  <si>
    <t>James Anderson</t>
  </si>
  <si>
    <t>Dehenna Davison</t>
  </si>
  <si>
    <t>Nigel Owen</t>
  </si>
  <si>
    <t>Lorna Hurley</t>
  </si>
  <si>
    <t>Philip Hurley</t>
  </si>
  <si>
    <t>Paul Horada-Bradnum</t>
  </si>
  <si>
    <t>Richard Madden</t>
  </si>
  <si>
    <t>Brian Webster</t>
  </si>
  <si>
    <t>Sarah Jane Smalley</t>
  </si>
  <si>
    <t>Jonathan Peters</t>
  </si>
  <si>
    <t>Adrian Hawley</t>
  </si>
  <si>
    <t>Kaye Horsfield</t>
  </si>
  <si>
    <t>Amy Mack</t>
  </si>
  <si>
    <t>Peter Garbutt</t>
  </si>
  <si>
    <t>Anne Barr</t>
  </si>
  <si>
    <t>Douglas Johnson</t>
  </si>
  <si>
    <t>Sue Morton</t>
  </si>
  <si>
    <t>Calvin Payne</t>
  </si>
  <si>
    <t>Derek Spence</t>
  </si>
  <si>
    <t>Sam Launder</t>
  </si>
  <si>
    <t>Yvonne Sykes</t>
  </si>
  <si>
    <t>Shane Harper</t>
  </si>
  <si>
    <t>John Clapham</t>
  </si>
  <si>
    <t>Pauline Andrews</t>
  </si>
  <si>
    <t>Josh Wright</t>
  </si>
  <si>
    <t>John Trow</t>
  </si>
  <si>
    <t>Martin Laurie</t>
  </si>
  <si>
    <t>Will Gates</t>
  </si>
  <si>
    <t>John Kendall</t>
  </si>
  <si>
    <t>Joanne Parkin</t>
  </si>
  <si>
    <t>Jean Simpson</t>
  </si>
  <si>
    <t>Mark Price</t>
  </si>
  <si>
    <t>Mike Simpson</t>
  </si>
  <si>
    <t>John Greenfield</t>
  </si>
  <si>
    <t>Jack Clarkson</t>
  </si>
  <si>
    <t>Josh Skipworth</t>
  </si>
  <si>
    <t>John Booker</t>
  </si>
  <si>
    <t>Lewis Sinclair</t>
  </si>
  <si>
    <t>Terry Murphy</t>
  </si>
  <si>
    <t>Margaret Gray</t>
  </si>
  <si>
    <t>Dave Ross</t>
  </si>
  <si>
    <t>Richard Brown</t>
  </si>
  <si>
    <t>Dan Celardi</t>
  </si>
  <si>
    <t>Nick Hall</t>
  </si>
  <si>
    <t>Philip King</t>
  </si>
  <si>
    <t>Sam Bennet</t>
  </si>
  <si>
    <t>Chris McAndrew</t>
  </si>
  <si>
    <t>Liz Morton</t>
  </si>
  <si>
    <t>Keith Endean</t>
  </si>
  <si>
    <t>Wyllie Hume</t>
  </si>
  <si>
    <t>Alister Tice</t>
  </si>
  <si>
    <t>Ian Whitehouse</t>
  </si>
  <si>
    <t>James Williams</t>
  </si>
  <si>
    <t>Sam Morecroft</t>
  </si>
  <si>
    <t>Matt Curtis</t>
  </si>
  <si>
    <t>Jeremy Short</t>
  </si>
  <si>
    <t>Chaz Lockett</t>
  </si>
  <si>
    <t>Anwar Dirir</t>
  </si>
  <si>
    <t>Jack Carrington</t>
  </si>
  <si>
    <t>John Hesketh</t>
  </si>
  <si>
    <t>Martin Brelsford</t>
  </si>
  <si>
    <t>David Ogle</t>
  </si>
  <si>
    <t>Talib Hussain *</t>
  </si>
  <si>
    <t>Mohammad Maroof *</t>
  </si>
  <si>
    <t>Garry Weatherall *</t>
  </si>
  <si>
    <t>Cate McDonald *</t>
  </si>
  <si>
    <t>Terry Fox *</t>
  </si>
  <si>
    <t>Ben Curran *</t>
  </si>
  <si>
    <t>Sheffield 2012 Total</t>
  </si>
  <si>
    <t>Change since 2012</t>
  </si>
  <si>
    <t>Lab-Grn</t>
  </si>
  <si>
    <t>Helen Mirfin-Boukouris *</t>
  </si>
  <si>
    <t>Vic Bowden #</t>
  </si>
  <si>
    <t>UKIP-Lab</t>
  </si>
  <si>
    <t>Grn-Lab</t>
  </si>
  <si>
    <t>Harry Matthews #</t>
  </si>
  <si>
    <t>LD-Lab</t>
  </si>
  <si>
    <t>Lab-LD</t>
  </si>
  <si>
    <t>LD-Con</t>
  </si>
  <si>
    <t>Olivia Blake #</t>
  </si>
  <si>
    <t>Lab-Grn/LD</t>
  </si>
  <si>
    <t>bold=winner   *=defending party  #=new candidate</t>
  </si>
  <si>
    <t>Richard Shaw #</t>
  </si>
  <si>
    <t>Jack Scott *</t>
  </si>
  <si>
    <t>Clive Skelton *</t>
  </si>
  <si>
    <t>Karen McGowan *</t>
  </si>
  <si>
    <t>Shaffaq Mohammed #</t>
  </si>
  <si>
    <t>Martin Smith #</t>
  </si>
  <si>
    <t>Steve Ayris #</t>
  </si>
  <si>
    <t>Josie Paszak #</t>
  </si>
  <si>
    <t>Javid Khan #</t>
  </si>
  <si>
    <t>Paul Wood #</t>
  </si>
  <si>
    <t>Sue Auckland #</t>
  </si>
  <si>
    <t>Sheffield City Council Elections 22-May-2014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</si>
</sst>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5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2" fillId="0" borderId="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17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2" bestFit="1" customWidth="1"/>
    <col min="2" max="2" width="18.8515625" style="2" bestFit="1" customWidth="1"/>
    <col min="3" max="3" width="6.57421875" style="2" customWidth="1"/>
    <col min="4" max="4" width="6.28125" style="2" bestFit="1" customWidth="1"/>
    <col min="5" max="5" width="19.28125" style="2" bestFit="1" customWidth="1"/>
    <col min="6" max="6" width="6.140625" style="2" bestFit="1" customWidth="1"/>
    <col min="7" max="7" width="7.140625" style="2" customWidth="1"/>
    <col min="8" max="8" width="15.140625" style="2" bestFit="1" customWidth="1"/>
    <col min="9" max="9" width="5.7109375" style="2" bestFit="1" customWidth="1"/>
    <col min="10" max="10" width="5.7109375" style="2" customWidth="1"/>
    <col min="11" max="11" width="13.28125" style="2" bestFit="1" customWidth="1"/>
    <col min="12" max="12" width="5.7109375" style="2" bestFit="1" customWidth="1"/>
    <col min="13" max="13" width="6.28125" style="2" customWidth="1"/>
    <col min="14" max="14" width="17.421875" style="2" hidden="1" customWidth="1"/>
    <col min="15" max="16" width="5.7109375" style="2" hidden="1" customWidth="1"/>
    <col min="17" max="17" width="13.8515625" style="2" bestFit="1" customWidth="1"/>
    <col min="18" max="18" width="5.7109375" style="2" bestFit="1" customWidth="1"/>
    <col min="19" max="19" width="5.7109375" style="2" customWidth="1"/>
    <col min="20" max="20" width="11.28125" style="2" bestFit="1" customWidth="1"/>
    <col min="21" max="22" width="5.7109375" style="2" customWidth="1"/>
    <col min="23" max="23" width="13.8515625" style="2" bestFit="1" customWidth="1"/>
    <col min="24" max="24" width="5.7109375" style="2" bestFit="1" customWidth="1"/>
    <col min="25" max="25" width="5.57421875" style="2" bestFit="1" customWidth="1"/>
    <col min="26" max="26" width="5.7109375" style="2" bestFit="1" customWidth="1"/>
    <col min="27" max="27" width="6.28125" style="2" customWidth="1"/>
    <col min="28" max="28" width="8.00390625" style="2" bestFit="1" customWidth="1"/>
    <col min="29" max="29" width="8.28125" style="2" bestFit="1" customWidth="1"/>
    <col min="30" max="30" width="8.140625" style="2" bestFit="1" customWidth="1"/>
    <col min="31" max="31" width="11.00390625" style="2" bestFit="1" customWidth="1"/>
    <col min="32" max="32" width="5.7109375" style="2" customWidth="1"/>
    <col min="33" max="33" width="6.28125" style="2" customWidth="1"/>
    <col min="34" max="34" width="7.8515625" style="2" customWidth="1"/>
    <col min="35" max="16384" width="9.140625" style="2" customWidth="1"/>
  </cols>
  <sheetData>
    <row r="1" spans="1:19" ht="11.25">
      <c r="A1" s="70" t="s">
        <v>229</v>
      </c>
      <c r="B1" s="70"/>
      <c r="C1" s="70"/>
      <c r="D1" s="70"/>
      <c r="E1" s="70"/>
      <c r="F1" s="70"/>
      <c r="G1" s="70"/>
      <c r="H1" s="70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3" spans="1:34" ht="11.25">
      <c r="A3" s="1"/>
      <c r="B3" s="64" t="s">
        <v>1</v>
      </c>
      <c r="C3" s="65"/>
      <c r="D3" s="66"/>
      <c r="E3" s="64" t="s">
        <v>2</v>
      </c>
      <c r="F3" s="72"/>
      <c r="G3" s="66"/>
      <c r="H3" s="64" t="s">
        <v>3</v>
      </c>
      <c r="I3" s="72"/>
      <c r="J3" s="66"/>
      <c r="K3" s="64" t="s">
        <v>4</v>
      </c>
      <c r="L3" s="72"/>
      <c r="M3" s="66"/>
      <c r="N3" s="64" t="s">
        <v>5</v>
      </c>
      <c r="O3" s="72"/>
      <c r="P3" s="66"/>
      <c r="Q3" s="64" t="s">
        <v>13</v>
      </c>
      <c r="R3" s="72"/>
      <c r="S3" s="66"/>
      <c r="T3" s="64" t="s">
        <v>73</v>
      </c>
      <c r="U3" s="65"/>
      <c r="V3" s="66"/>
      <c r="W3" s="64" t="s">
        <v>50</v>
      </c>
      <c r="X3" s="65"/>
      <c r="Y3" s="66"/>
      <c r="Z3" s="67" t="s">
        <v>47</v>
      </c>
      <c r="AA3" s="68"/>
      <c r="AB3" s="14" t="s">
        <v>39</v>
      </c>
      <c r="AC3" s="14" t="s">
        <v>46</v>
      </c>
      <c r="AD3" s="14" t="s">
        <v>38</v>
      </c>
      <c r="AE3" s="14" t="s">
        <v>40</v>
      </c>
      <c r="AF3" s="67" t="s">
        <v>62</v>
      </c>
      <c r="AG3" s="69"/>
      <c r="AH3" s="68"/>
    </row>
    <row r="4" spans="1:34" ht="11.25">
      <c r="A4" s="3"/>
      <c r="B4" s="46" t="s">
        <v>35</v>
      </c>
      <c r="C4" s="46" t="s">
        <v>36</v>
      </c>
      <c r="D4" s="46" t="s">
        <v>37</v>
      </c>
      <c r="E4" s="46" t="s">
        <v>35</v>
      </c>
      <c r="F4" s="46" t="s">
        <v>36</v>
      </c>
      <c r="G4" s="46" t="s">
        <v>37</v>
      </c>
      <c r="H4" s="46" t="s">
        <v>3</v>
      </c>
      <c r="I4" s="46" t="s">
        <v>36</v>
      </c>
      <c r="J4" s="46" t="s">
        <v>37</v>
      </c>
      <c r="K4" s="46" t="s">
        <v>35</v>
      </c>
      <c r="L4" s="46" t="s">
        <v>36</v>
      </c>
      <c r="M4" s="46" t="s">
        <v>37</v>
      </c>
      <c r="N4" s="46" t="s">
        <v>35</v>
      </c>
      <c r="O4" s="46" t="s">
        <v>36</v>
      </c>
      <c r="P4" s="46" t="s">
        <v>37</v>
      </c>
      <c r="Q4" s="46" t="s">
        <v>35</v>
      </c>
      <c r="R4" s="46" t="s">
        <v>36</v>
      </c>
      <c r="S4" s="46" t="s">
        <v>37</v>
      </c>
      <c r="T4" s="46" t="s">
        <v>35</v>
      </c>
      <c r="U4" s="46" t="s">
        <v>36</v>
      </c>
      <c r="V4" s="46" t="s">
        <v>37</v>
      </c>
      <c r="W4" s="46" t="s">
        <v>35</v>
      </c>
      <c r="X4" s="46" t="s">
        <v>36</v>
      </c>
      <c r="Y4" s="46" t="s">
        <v>37</v>
      </c>
      <c r="Z4" s="46" t="s">
        <v>36</v>
      </c>
      <c r="AA4" s="46" t="s">
        <v>37</v>
      </c>
      <c r="AB4" s="6"/>
      <c r="AC4" s="6"/>
      <c r="AD4" s="6"/>
      <c r="AE4" s="61"/>
      <c r="AF4" s="39"/>
      <c r="AG4" s="30"/>
      <c r="AH4" s="13"/>
    </row>
    <row r="5" spans="1:34" ht="11.25">
      <c r="A5" s="4" t="s">
        <v>0</v>
      </c>
      <c r="B5" s="56" t="s">
        <v>100</v>
      </c>
      <c r="C5" s="51">
        <v>212</v>
      </c>
      <c r="D5" s="15">
        <f aca="true" t="shared" si="0" ref="D5:D33">C5/AB5</f>
        <v>0.05507924136139257</v>
      </c>
      <c r="E5" s="62" t="s">
        <v>219</v>
      </c>
      <c r="F5" s="3">
        <v>1604</v>
      </c>
      <c r="G5" s="63">
        <f aca="true" t="shared" si="1" ref="G5:G33">F5/AB5</f>
        <v>0.41673161860223434</v>
      </c>
      <c r="H5" s="56" t="s">
        <v>49</v>
      </c>
      <c r="I5" s="51">
        <v>327</v>
      </c>
      <c r="J5" s="15">
        <f aca="true" t="shared" si="2" ref="J5:J32">I5/AB5</f>
        <v>0.08495713172252534</v>
      </c>
      <c r="K5" s="56" t="s">
        <v>61</v>
      </c>
      <c r="L5" s="51">
        <v>289</v>
      </c>
      <c r="M5" s="15">
        <f aca="true" t="shared" si="3" ref="M5:M33">L5/AB5</f>
        <v>0.07508443751623799</v>
      </c>
      <c r="N5" s="52"/>
      <c r="O5" s="51"/>
      <c r="P5" s="24"/>
      <c r="Q5" s="56" t="s">
        <v>94</v>
      </c>
      <c r="R5" s="51">
        <v>1190</v>
      </c>
      <c r="S5" s="15">
        <f aca="true" t="shared" si="4" ref="S5:S10">R5/AB5</f>
        <v>0.3091712133021564</v>
      </c>
      <c r="T5" s="52" t="s">
        <v>75</v>
      </c>
      <c r="U5" s="51">
        <v>227</v>
      </c>
      <c r="V5" s="24">
        <f aca="true" t="shared" si="5" ref="V5:V13">U5/AB5</f>
        <v>0.058976357495453366</v>
      </c>
      <c r="W5" s="59"/>
      <c r="X5" s="54"/>
      <c r="Y5" s="50"/>
      <c r="Z5" s="31">
        <v>3</v>
      </c>
      <c r="AA5" s="10">
        <f>Z5/AB5</f>
        <v>0.000779423226812159</v>
      </c>
      <c r="AB5" s="31">
        <f>C5+F5+I5+L5+O5+R5+U5+X5</f>
        <v>3849</v>
      </c>
      <c r="AC5" s="31">
        <f>AB5</f>
        <v>3849</v>
      </c>
      <c r="AD5" s="10">
        <f aca="true" t="shared" si="6" ref="AD5:AD33">AC5/AE5</f>
        <v>0.28235035211267606</v>
      </c>
      <c r="AE5" s="38">
        <v>13632</v>
      </c>
      <c r="AF5" s="9">
        <f>F5-R5</f>
        <v>414</v>
      </c>
      <c r="AG5" s="15">
        <f>AF5/AB5</f>
        <v>0.10756040530007795</v>
      </c>
      <c r="AH5" s="12" t="s">
        <v>95</v>
      </c>
    </row>
    <row r="6" spans="1:34" ht="11.25">
      <c r="A6" s="4" t="s">
        <v>33</v>
      </c>
      <c r="B6" s="62" t="s">
        <v>218</v>
      </c>
      <c r="C6" s="4">
        <v>1733</v>
      </c>
      <c r="D6" s="63">
        <f t="shared" si="0"/>
        <v>0.32624246987951805</v>
      </c>
      <c r="E6" s="56" t="s">
        <v>220</v>
      </c>
      <c r="F6" s="5">
        <v>1520</v>
      </c>
      <c r="G6" s="15">
        <f t="shared" si="1"/>
        <v>0.286144578313253</v>
      </c>
      <c r="H6" s="56" t="s">
        <v>124</v>
      </c>
      <c r="I6" s="5">
        <v>368</v>
      </c>
      <c r="J6" s="15">
        <f t="shared" si="2"/>
        <v>0.06927710843373494</v>
      </c>
      <c r="K6" s="56" t="s">
        <v>141</v>
      </c>
      <c r="L6" s="5">
        <v>354</v>
      </c>
      <c r="M6" s="15">
        <f t="shared" si="3"/>
        <v>0.06664156626506024</v>
      </c>
      <c r="N6" s="52"/>
      <c r="O6" s="5"/>
      <c r="P6" s="24"/>
      <c r="Q6" s="56" t="s">
        <v>154</v>
      </c>
      <c r="R6" s="5">
        <v>1259</v>
      </c>
      <c r="S6" s="15">
        <f t="shared" si="4"/>
        <v>0.2370105421686747</v>
      </c>
      <c r="T6" s="52" t="s">
        <v>174</v>
      </c>
      <c r="U6" s="5">
        <v>78</v>
      </c>
      <c r="V6" s="24">
        <f t="shared" si="5"/>
        <v>0.014683734939759037</v>
      </c>
      <c r="W6" s="60"/>
      <c r="X6" s="10"/>
      <c r="Y6" s="24"/>
      <c r="Z6" s="31">
        <v>15</v>
      </c>
      <c r="AA6" s="10">
        <f aca="true" t="shared" si="7" ref="AA6:AA33">Z6/AB6</f>
        <v>0.0028237951807228916</v>
      </c>
      <c r="AB6" s="31">
        <f aca="true" t="shared" si="8" ref="AB6:AB33">C6+F6+I6+L6+O6+R6+U6+X6</f>
        <v>5312</v>
      </c>
      <c r="AC6" s="31">
        <f>AB6</f>
        <v>5312</v>
      </c>
      <c r="AD6" s="10">
        <f t="shared" si="6"/>
        <v>0.3894713688686854</v>
      </c>
      <c r="AE6" s="12">
        <v>13639</v>
      </c>
      <c r="AF6" s="9">
        <f>C6-F6</f>
        <v>213</v>
      </c>
      <c r="AG6" s="15">
        <f aca="true" t="shared" si="9" ref="AG6:AG16">AF6/AB6</f>
        <v>0.04009789156626506</v>
      </c>
      <c r="AH6" s="12" t="s">
        <v>212</v>
      </c>
    </row>
    <row r="7" spans="1:34" ht="11.25">
      <c r="A7" s="4" t="s">
        <v>6</v>
      </c>
      <c r="B7" s="56" t="s">
        <v>101</v>
      </c>
      <c r="C7" s="5">
        <v>156</v>
      </c>
      <c r="D7" s="15">
        <f t="shared" si="0"/>
        <v>0.03978576893649579</v>
      </c>
      <c r="E7" s="62" t="s">
        <v>207</v>
      </c>
      <c r="F7" s="4">
        <v>1743</v>
      </c>
      <c r="G7" s="63">
        <f t="shared" si="1"/>
        <v>0.44452945677123185</v>
      </c>
      <c r="H7" s="56" t="s">
        <v>52</v>
      </c>
      <c r="I7" s="5">
        <v>547</v>
      </c>
      <c r="J7" s="15">
        <f t="shared" si="2"/>
        <v>0.1395052282580974</v>
      </c>
      <c r="K7" s="56" t="s">
        <v>142</v>
      </c>
      <c r="L7" s="5">
        <v>180</v>
      </c>
      <c r="M7" s="15">
        <f t="shared" si="3"/>
        <v>0.045906656465187455</v>
      </c>
      <c r="N7" s="52"/>
      <c r="O7" s="5"/>
      <c r="P7" s="24"/>
      <c r="Q7" s="56" t="s">
        <v>155</v>
      </c>
      <c r="R7" s="5">
        <v>1237</v>
      </c>
      <c r="S7" s="15">
        <f t="shared" si="4"/>
        <v>0.31548074470798265</v>
      </c>
      <c r="T7" s="52" t="s">
        <v>175</v>
      </c>
      <c r="U7" s="5">
        <v>58</v>
      </c>
      <c r="V7" s="24">
        <f t="shared" si="5"/>
        <v>0.014792144861004846</v>
      </c>
      <c r="W7" s="60"/>
      <c r="X7" s="10"/>
      <c r="Y7" s="24"/>
      <c r="Z7" s="31">
        <v>8</v>
      </c>
      <c r="AA7" s="10">
        <f t="shared" si="7"/>
        <v>0.00204029584289722</v>
      </c>
      <c r="AB7" s="31">
        <f t="shared" si="8"/>
        <v>3921</v>
      </c>
      <c r="AC7" s="31">
        <f aca="true" t="shared" si="10" ref="AC7:AC12">AB7+Z7</f>
        <v>3929</v>
      </c>
      <c r="AD7" s="10">
        <f t="shared" si="6"/>
        <v>0.2961929890689785</v>
      </c>
      <c r="AE7" s="12">
        <v>13265</v>
      </c>
      <c r="AF7" s="9">
        <f>F7-R7</f>
        <v>506</v>
      </c>
      <c r="AG7" s="15">
        <f t="shared" si="9"/>
        <v>0.12904871206324917</v>
      </c>
      <c r="AH7" s="12" t="s">
        <v>95</v>
      </c>
    </row>
    <row r="8" spans="1:34" ht="11.25">
      <c r="A8" s="4" t="s">
        <v>7</v>
      </c>
      <c r="B8" s="56" t="s">
        <v>102</v>
      </c>
      <c r="C8" s="5">
        <v>309</v>
      </c>
      <c r="D8" s="15">
        <f t="shared" si="0"/>
        <v>0.07258632840028188</v>
      </c>
      <c r="E8" s="62" t="s">
        <v>221</v>
      </c>
      <c r="F8" s="4">
        <v>1944</v>
      </c>
      <c r="G8" s="63">
        <f t="shared" si="1"/>
        <v>0.45665961945031713</v>
      </c>
      <c r="H8" s="56" t="s">
        <v>125</v>
      </c>
      <c r="I8" s="5">
        <v>257</v>
      </c>
      <c r="J8" s="15">
        <f t="shared" si="2"/>
        <v>0.06037115339440921</v>
      </c>
      <c r="K8" s="56" t="s">
        <v>67</v>
      </c>
      <c r="L8" s="5">
        <v>326</v>
      </c>
      <c r="M8" s="15">
        <f t="shared" si="3"/>
        <v>0.07657975099835565</v>
      </c>
      <c r="N8" s="52"/>
      <c r="O8" s="5"/>
      <c r="P8" s="24"/>
      <c r="Q8" s="56" t="s">
        <v>156</v>
      </c>
      <c r="R8" s="5">
        <v>1372</v>
      </c>
      <c r="S8" s="15">
        <f t="shared" si="4"/>
        <v>0.3222926943857176</v>
      </c>
      <c r="T8" s="52" t="s">
        <v>176</v>
      </c>
      <c r="U8" s="5">
        <v>49</v>
      </c>
      <c r="V8" s="24">
        <f t="shared" si="5"/>
        <v>0.011510453370918487</v>
      </c>
      <c r="W8" s="60"/>
      <c r="X8" s="10"/>
      <c r="Y8" s="24"/>
      <c r="Z8" s="31">
        <v>11</v>
      </c>
      <c r="AA8" s="10">
        <f t="shared" si="7"/>
        <v>0.002583979328165375</v>
      </c>
      <c r="AB8" s="31">
        <f t="shared" si="8"/>
        <v>4257</v>
      </c>
      <c r="AC8" s="31">
        <f t="shared" si="10"/>
        <v>4268</v>
      </c>
      <c r="AD8" s="10">
        <f t="shared" si="6"/>
        <v>0.32980449733405454</v>
      </c>
      <c r="AE8" s="12">
        <v>12941</v>
      </c>
      <c r="AF8" s="9">
        <f>F8-R8</f>
        <v>572</v>
      </c>
      <c r="AG8" s="15">
        <f t="shared" si="9"/>
        <v>0.1343669250645995</v>
      </c>
      <c r="AH8" s="12" t="s">
        <v>95</v>
      </c>
    </row>
    <row r="9" spans="1:34" ht="11.25">
      <c r="A9" s="4" t="s">
        <v>8</v>
      </c>
      <c r="B9" s="56" t="s">
        <v>211</v>
      </c>
      <c r="C9" s="5">
        <v>501</v>
      </c>
      <c r="D9" s="15">
        <f t="shared" si="0"/>
        <v>0.1075799871161692</v>
      </c>
      <c r="E9" s="56" t="s">
        <v>115</v>
      </c>
      <c r="F9" s="5">
        <v>1412</v>
      </c>
      <c r="G9" s="15">
        <f t="shared" si="1"/>
        <v>0.3031994846467683</v>
      </c>
      <c r="H9" s="56" t="s">
        <v>81</v>
      </c>
      <c r="I9" s="5">
        <v>357</v>
      </c>
      <c r="J9" s="15">
        <f t="shared" si="2"/>
        <v>0.07665879321451578</v>
      </c>
      <c r="K9" s="62" t="s">
        <v>143</v>
      </c>
      <c r="L9" s="4">
        <v>2110</v>
      </c>
      <c r="M9" s="63">
        <f t="shared" si="3"/>
        <v>0.45308138286450506</v>
      </c>
      <c r="N9" s="52"/>
      <c r="O9" s="5"/>
      <c r="P9" s="24"/>
      <c r="Q9" s="56" t="s">
        <v>78</v>
      </c>
      <c r="R9" s="5">
        <v>232</v>
      </c>
      <c r="S9" s="15">
        <f t="shared" si="4"/>
        <v>0.04981747906377496</v>
      </c>
      <c r="T9" s="52" t="s">
        <v>177</v>
      </c>
      <c r="U9" s="5">
        <v>45</v>
      </c>
      <c r="V9" s="24">
        <f t="shared" si="5"/>
        <v>0.009662873094266696</v>
      </c>
      <c r="W9" s="60"/>
      <c r="X9" s="10"/>
      <c r="Y9" s="24"/>
      <c r="Z9" s="31">
        <v>13</v>
      </c>
      <c r="AA9" s="10">
        <f t="shared" si="7"/>
        <v>0.0027914966716770452</v>
      </c>
      <c r="AB9" s="31">
        <f t="shared" si="8"/>
        <v>4657</v>
      </c>
      <c r="AC9" s="31">
        <f t="shared" si="10"/>
        <v>4670</v>
      </c>
      <c r="AD9" s="10">
        <f t="shared" si="6"/>
        <v>0.3581563003297799</v>
      </c>
      <c r="AE9" s="12">
        <v>13039</v>
      </c>
      <c r="AF9" s="9">
        <f>L9-F9</f>
        <v>698</v>
      </c>
      <c r="AG9" s="15">
        <f t="shared" si="9"/>
        <v>0.14988189821773673</v>
      </c>
      <c r="AH9" s="12" t="s">
        <v>210</v>
      </c>
    </row>
    <row r="10" spans="1:34" ht="11.25">
      <c r="A10" s="4" t="s">
        <v>9</v>
      </c>
      <c r="B10" s="57" t="s">
        <v>103</v>
      </c>
      <c r="C10" s="5">
        <v>149</v>
      </c>
      <c r="D10" s="15">
        <f t="shared" si="0"/>
        <v>0.028278610742076295</v>
      </c>
      <c r="E10" s="62" t="s">
        <v>198</v>
      </c>
      <c r="F10" s="4">
        <v>3193</v>
      </c>
      <c r="G10" s="63">
        <f t="shared" si="1"/>
        <v>0.6059973429493263</v>
      </c>
      <c r="H10" s="56" t="s">
        <v>53</v>
      </c>
      <c r="I10" s="5">
        <v>198</v>
      </c>
      <c r="J10" s="15">
        <f t="shared" si="2"/>
        <v>0.037578288100208766</v>
      </c>
      <c r="K10" s="56" t="s">
        <v>54</v>
      </c>
      <c r="L10" s="5">
        <v>327</v>
      </c>
      <c r="M10" s="15">
        <f t="shared" si="3"/>
        <v>0.0620611121654963</v>
      </c>
      <c r="N10" s="52"/>
      <c r="O10" s="5"/>
      <c r="P10" s="24"/>
      <c r="Q10" s="56" t="s">
        <v>157</v>
      </c>
      <c r="R10" s="5">
        <v>894</v>
      </c>
      <c r="S10" s="15">
        <f t="shared" si="4"/>
        <v>0.16967166445245777</v>
      </c>
      <c r="T10" s="52" t="s">
        <v>74</v>
      </c>
      <c r="U10" s="5">
        <v>443</v>
      </c>
      <c r="V10" s="24">
        <f t="shared" si="5"/>
        <v>0.08407667489087113</v>
      </c>
      <c r="W10" s="9" t="s">
        <v>193</v>
      </c>
      <c r="X10" s="31">
        <v>65</v>
      </c>
      <c r="Y10" s="24">
        <f>X10/AB10</f>
        <v>0.012336306699563485</v>
      </c>
      <c r="Z10" s="31">
        <v>22</v>
      </c>
      <c r="AA10" s="10">
        <f t="shared" si="7"/>
        <v>0.0041753653444676405</v>
      </c>
      <c r="AB10" s="31">
        <f t="shared" si="8"/>
        <v>5269</v>
      </c>
      <c r="AC10" s="31">
        <f t="shared" si="10"/>
        <v>5291</v>
      </c>
      <c r="AD10" s="10">
        <f t="shared" si="6"/>
        <v>0.3382127333162874</v>
      </c>
      <c r="AE10" s="12">
        <v>15644</v>
      </c>
      <c r="AF10" s="9">
        <f>F10-R10</f>
        <v>2299</v>
      </c>
      <c r="AG10" s="15">
        <f t="shared" si="9"/>
        <v>0.4363256784968685</v>
      </c>
      <c r="AH10" s="12" t="s">
        <v>95</v>
      </c>
    </row>
    <row r="11" spans="1:34" ht="11.25">
      <c r="A11" s="4" t="s">
        <v>10</v>
      </c>
      <c r="B11" s="57" t="s">
        <v>104</v>
      </c>
      <c r="C11" s="5">
        <v>182</v>
      </c>
      <c r="D11" s="15">
        <f t="shared" si="0"/>
        <v>0.03470633104500381</v>
      </c>
      <c r="E11" s="56" t="s">
        <v>199</v>
      </c>
      <c r="F11" s="5">
        <v>2029</v>
      </c>
      <c r="G11" s="15">
        <f t="shared" si="1"/>
        <v>0.38691838291380626</v>
      </c>
      <c r="H11" s="56" t="s">
        <v>83</v>
      </c>
      <c r="I11" s="5">
        <v>286</v>
      </c>
      <c r="J11" s="15">
        <f t="shared" si="2"/>
        <v>0.05453852021357742</v>
      </c>
      <c r="K11" s="62" t="s">
        <v>144</v>
      </c>
      <c r="L11" s="4">
        <v>2552</v>
      </c>
      <c r="M11" s="63">
        <f t="shared" si="3"/>
        <v>0.486651411136537</v>
      </c>
      <c r="N11" s="52"/>
      <c r="O11" s="5"/>
      <c r="P11" s="24"/>
      <c r="Q11" s="58"/>
      <c r="R11" s="5"/>
      <c r="S11" s="15"/>
      <c r="T11" s="52" t="s">
        <v>178</v>
      </c>
      <c r="U11" s="5">
        <v>75</v>
      </c>
      <c r="V11" s="24">
        <f t="shared" si="5"/>
        <v>0.014302059496567507</v>
      </c>
      <c r="W11" s="9" t="s">
        <v>194</v>
      </c>
      <c r="X11" s="31">
        <v>120</v>
      </c>
      <c r="Y11" s="24">
        <f>X11/AB11</f>
        <v>0.02288329519450801</v>
      </c>
      <c r="Z11" s="31">
        <v>22</v>
      </c>
      <c r="AA11" s="10">
        <f t="shared" si="7"/>
        <v>0.004195270785659802</v>
      </c>
      <c r="AB11" s="31">
        <f t="shared" si="8"/>
        <v>5244</v>
      </c>
      <c r="AC11" s="31">
        <f t="shared" si="10"/>
        <v>5266</v>
      </c>
      <c r="AD11" s="10">
        <f t="shared" si="6"/>
        <v>0.2676629053573244</v>
      </c>
      <c r="AE11" s="12">
        <v>19674</v>
      </c>
      <c r="AF11" s="9">
        <f>L11-F11</f>
        <v>523</v>
      </c>
      <c r="AG11" s="15">
        <f t="shared" si="9"/>
        <v>0.09973302822273074</v>
      </c>
      <c r="AH11" s="12" t="s">
        <v>210</v>
      </c>
    </row>
    <row r="12" spans="1:34" ht="11.25">
      <c r="A12" s="4" t="s">
        <v>11</v>
      </c>
      <c r="B12" s="57" t="s">
        <v>222</v>
      </c>
      <c r="C12" s="5">
        <v>1833</v>
      </c>
      <c r="D12" s="15">
        <f t="shared" si="0"/>
        <v>0.27976190476190477</v>
      </c>
      <c r="E12" s="62" t="s">
        <v>116</v>
      </c>
      <c r="F12" s="4">
        <v>2103</v>
      </c>
      <c r="G12" s="63">
        <f t="shared" si="1"/>
        <v>0.320970695970696</v>
      </c>
      <c r="H12" s="58"/>
      <c r="I12" s="5"/>
      <c r="J12" s="15">
        <f t="shared" si="2"/>
        <v>0</v>
      </c>
      <c r="K12" s="56" t="s">
        <v>145</v>
      </c>
      <c r="L12" s="5">
        <v>1141</v>
      </c>
      <c r="M12" s="15">
        <f t="shared" si="3"/>
        <v>0.17414529914529914</v>
      </c>
      <c r="N12" s="52"/>
      <c r="O12" s="5"/>
      <c r="P12" s="24"/>
      <c r="Q12" s="56" t="s">
        <v>158</v>
      </c>
      <c r="R12" s="5">
        <v>840</v>
      </c>
      <c r="S12" s="15">
        <f aca="true" t="shared" si="11" ref="S12:S30">R12/AB12</f>
        <v>0.1282051282051282</v>
      </c>
      <c r="T12" s="52" t="s">
        <v>179</v>
      </c>
      <c r="U12" s="5">
        <v>86</v>
      </c>
      <c r="V12" s="24">
        <f t="shared" si="5"/>
        <v>0.013125763125763126</v>
      </c>
      <c r="W12" s="9" t="s">
        <v>195</v>
      </c>
      <c r="X12" s="31">
        <v>549</v>
      </c>
      <c r="Y12" s="24">
        <f>X12/AB12</f>
        <v>0.08379120879120878</v>
      </c>
      <c r="Z12" s="31">
        <v>37</v>
      </c>
      <c r="AA12" s="10">
        <f t="shared" si="7"/>
        <v>0.005647130647130647</v>
      </c>
      <c r="AB12" s="31">
        <f t="shared" si="8"/>
        <v>6552</v>
      </c>
      <c r="AC12" s="31">
        <f t="shared" si="10"/>
        <v>6589</v>
      </c>
      <c r="AD12" s="10">
        <f t="shared" si="6"/>
        <v>0.4760150267302413</v>
      </c>
      <c r="AE12" s="12">
        <v>13842</v>
      </c>
      <c r="AF12" s="9">
        <f>F12-C12</f>
        <v>270</v>
      </c>
      <c r="AG12" s="15">
        <f t="shared" si="9"/>
        <v>0.04120879120879121</v>
      </c>
      <c r="AH12" s="12" t="s">
        <v>213</v>
      </c>
    </row>
    <row r="13" spans="1:34" ht="11.25">
      <c r="A13" s="4" t="s">
        <v>12</v>
      </c>
      <c r="B13" s="56" t="s">
        <v>105</v>
      </c>
      <c r="C13" s="5">
        <v>770</v>
      </c>
      <c r="D13" s="15">
        <f t="shared" si="0"/>
        <v>0.13259858791114174</v>
      </c>
      <c r="E13" s="62" t="s">
        <v>86</v>
      </c>
      <c r="F13" s="4">
        <v>2824</v>
      </c>
      <c r="G13" s="63">
        <f t="shared" si="1"/>
        <v>0.48630962631307045</v>
      </c>
      <c r="H13" s="56" t="s">
        <v>126</v>
      </c>
      <c r="I13" s="5">
        <v>481</v>
      </c>
      <c r="J13" s="15">
        <f t="shared" si="2"/>
        <v>0.08283106595488204</v>
      </c>
      <c r="K13" s="56" t="s">
        <v>146</v>
      </c>
      <c r="L13" s="5">
        <v>156</v>
      </c>
      <c r="M13" s="15">
        <f t="shared" si="3"/>
        <v>0.026864129498880663</v>
      </c>
      <c r="N13" s="52"/>
      <c r="O13" s="5"/>
      <c r="P13" s="24"/>
      <c r="Q13" s="56" t="s">
        <v>55</v>
      </c>
      <c r="R13" s="5">
        <v>1468</v>
      </c>
      <c r="S13" s="15">
        <f t="shared" si="11"/>
        <v>0.25279834682280006</v>
      </c>
      <c r="T13" s="52" t="s">
        <v>180</v>
      </c>
      <c r="U13" s="5">
        <v>108</v>
      </c>
      <c r="V13" s="24">
        <f t="shared" si="5"/>
        <v>0.018598243499225075</v>
      </c>
      <c r="W13" s="60"/>
      <c r="X13" s="31"/>
      <c r="Y13" s="24"/>
      <c r="Z13" s="31">
        <v>20</v>
      </c>
      <c r="AA13" s="10">
        <f t="shared" si="7"/>
        <v>0.003444119166523162</v>
      </c>
      <c r="AB13" s="31">
        <f t="shared" si="8"/>
        <v>5807</v>
      </c>
      <c r="AC13" s="31">
        <f>AB13</f>
        <v>5807</v>
      </c>
      <c r="AD13" s="10">
        <f t="shared" si="6"/>
        <v>0.35978934324659234</v>
      </c>
      <c r="AE13" s="12">
        <v>16140</v>
      </c>
      <c r="AF13" s="9">
        <f>F13-R13</f>
        <v>1356</v>
      </c>
      <c r="AG13" s="15">
        <f t="shared" si="9"/>
        <v>0.23351127949027037</v>
      </c>
      <c r="AH13" s="12" t="s">
        <v>95</v>
      </c>
    </row>
    <row r="14" spans="1:34" ht="11.25">
      <c r="A14" s="4" t="s">
        <v>14</v>
      </c>
      <c r="B14" s="62" t="s">
        <v>223</v>
      </c>
      <c r="C14" s="4">
        <v>2452</v>
      </c>
      <c r="D14" s="63">
        <f t="shared" si="0"/>
        <v>0.3958030669895077</v>
      </c>
      <c r="E14" s="56" t="s">
        <v>117</v>
      </c>
      <c r="F14" s="5">
        <v>842</v>
      </c>
      <c r="G14" s="15">
        <f t="shared" si="1"/>
        <v>0.13591606133979015</v>
      </c>
      <c r="H14" s="56" t="s">
        <v>127</v>
      </c>
      <c r="I14" s="5">
        <v>1603</v>
      </c>
      <c r="J14" s="15">
        <f t="shared" si="2"/>
        <v>0.25875706214689265</v>
      </c>
      <c r="K14" s="56" t="s">
        <v>56</v>
      </c>
      <c r="L14" s="5">
        <v>437</v>
      </c>
      <c r="M14" s="15">
        <f t="shared" si="3"/>
        <v>0.0705407586763519</v>
      </c>
      <c r="N14" s="52"/>
      <c r="O14" s="5"/>
      <c r="P14" s="24"/>
      <c r="Q14" s="56" t="s">
        <v>79</v>
      </c>
      <c r="R14" s="5">
        <v>861</v>
      </c>
      <c r="S14" s="15">
        <f t="shared" si="11"/>
        <v>0.13898305084745763</v>
      </c>
      <c r="T14" s="52"/>
      <c r="U14" s="5"/>
      <c r="V14" s="12"/>
      <c r="W14" s="60"/>
      <c r="X14" s="31"/>
      <c r="Y14" s="24"/>
      <c r="Z14" s="31">
        <v>6</v>
      </c>
      <c r="AA14" s="10">
        <f t="shared" si="7"/>
        <v>0.0009685230024213075</v>
      </c>
      <c r="AB14" s="31">
        <f t="shared" si="8"/>
        <v>6195</v>
      </c>
      <c r="AC14" s="31">
        <f>AB14</f>
        <v>6195</v>
      </c>
      <c r="AD14" s="10">
        <f t="shared" si="6"/>
        <v>0.4611776967170401</v>
      </c>
      <c r="AE14" s="12">
        <v>13433</v>
      </c>
      <c r="AF14" s="9">
        <f>C14-I14</f>
        <v>849</v>
      </c>
      <c r="AG14" s="15">
        <f t="shared" si="9"/>
        <v>0.137046004842615</v>
      </c>
      <c r="AH14" s="12" t="s">
        <v>214</v>
      </c>
    </row>
    <row r="15" spans="1:34" ht="11.25">
      <c r="A15" s="4" t="s">
        <v>15</v>
      </c>
      <c r="B15" s="56" t="s">
        <v>106</v>
      </c>
      <c r="C15" s="5">
        <v>960</v>
      </c>
      <c r="D15" s="15">
        <f t="shared" si="0"/>
        <v>0.1893491124260355</v>
      </c>
      <c r="E15" s="56" t="s">
        <v>200</v>
      </c>
      <c r="F15" s="5">
        <v>1647</v>
      </c>
      <c r="G15" s="15">
        <f t="shared" si="1"/>
        <v>0.3248520710059172</v>
      </c>
      <c r="H15" s="56" t="s">
        <v>128</v>
      </c>
      <c r="I15" s="5">
        <v>341</v>
      </c>
      <c r="J15" s="15">
        <f t="shared" si="2"/>
        <v>0.06725838264299802</v>
      </c>
      <c r="K15" s="56" t="s">
        <v>147</v>
      </c>
      <c r="L15" s="5">
        <v>284</v>
      </c>
      <c r="M15" s="15">
        <f t="shared" si="3"/>
        <v>0.05601577909270217</v>
      </c>
      <c r="N15" s="52"/>
      <c r="O15" s="5"/>
      <c r="P15" s="24"/>
      <c r="Q15" s="62" t="s">
        <v>159</v>
      </c>
      <c r="R15" s="4">
        <v>1838</v>
      </c>
      <c r="S15" s="63">
        <f t="shared" si="11"/>
        <v>0.36252465483234714</v>
      </c>
      <c r="T15" s="52"/>
      <c r="U15" s="5"/>
      <c r="V15" s="24"/>
      <c r="W15" s="60"/>
      <c r="X15" s="31"/>
      <c r="Y15" s="24"/>
      <c r="Z15" s="31">
        <v>9</v>
      </c>
      <c r="AA15" s="10">
        <f t="shared" si="7"/>
        <v>0.0017751479289940828</v>
      </c>
      <c r="AB15" s="31">
        <f t="shared" si="8"/>
        <v>5070</v>
      </c>
      <c r="AC15" s="31">
        <f>AB15+Z15</f>
        <v>5079</v>
      </c>
      <c r="AD15" s="10">
        <f t="shared" si="6"/>
        <v>0.35182876142975894</v>
      </c>
      <c r="AE15" s="12">
        <v>14436</v>
      </c>
      <c r="AF15" s="9">
        <f>R15-F15</f>
        <v>191</v>
      </c>
      <c r="AG15" s="15">
        <f t="shared" si="9"/>
        <v>0.03767258382642998</v>
      </c>
      <c r="AH15" s="12" t="s">
        <v>209</v>
      </c>
    </row>
    <row r="16" spans="1:34" ht="11.25">
      <c r="A16" s="4" t="s">
        <v>16</v>
      </c>
      <c r="B16" s="62" t="s">
        <v>84</v>
      </c>
      <c r="C16" s="4">
        <v>2831</v>
      </c>
      <c r="D16" s="63">
        <f t="shared" si="0"/>
        <v>0.40769009216589863</v>
      </c>
      <c r="E16" s="56" t="s">
        <v>118</v>
      </c>
      <c r="F16" s="5">
        <v>1620</v>
      </c>
      <c r="G16" s="15">
        <f t="shared" si="1"/>
        <v>0.23329493087557604</v>
      </c>
      <c r="H16" s="56" t="s">
        <v>58</v>
      </c>
      <c r="I16" s="5">
        <v>792</v>
      </c>
      <c r="J16" s="15">
        <f t="shared" si="2"/>
        <v>0.11405529953917051</v>
      </c>
      <c r="K16" s="56" t="s">
        <v>68</v>
      </c>
      <c r="L16" s="5">
        <v>1007</v>
      </c>
      <c r="M16" s="15">
        <f t="shared" si="3"/>
        <v>0.14501728110599077</v>
      </c>
      <c r="N16" s="52"/>
      <c r="O16" s="5"/>
      <c r="P16" s="24"/>
      <c r="Q16" s="56" t="s">
        <v>160</v>
      </c>
      <c r="R16" s="5">
        <v>694</v>
      </c>
      <c r="S16" s="15">
        <f t="shared" si="11"/>
        <v>0.09994239631336406</v>
      </c>
      <c r="T16" s="52"/>
      <c r="U16" s="5"/>
      <c r="V16" s="24"/>
      <c r="W16" s="60"/>
      <c r="X16" s="31"/>
      <c r="Y16" s="24"/>
      <c r="Z16" s="31">
        <v>16</v>
      </c>
      <c r="AA16" s="10">
        <f t="shared" si="7"/>
        <v>0.002304147465437788</v>
      </c>
      <c r="AB16" s="31">
        <f t="shared" si="8"/>
        <v>6944</v>
      </c>
      <c r="AC16" s="31">
        <f>AB16+Z16</f>
        <v>6960</v>
      </c>
      <c r="AD16" s="10">
        <f t="shared" si="6"/>
        <v>0.46919239584737765</v>
      </c>
      <c r="AE16" s="12">
        <v>14834</v>
      </c>
      <c r="AF16" s="9">
        <f>C16-F16</f>
        <v>1211</v>
      </c>
      <c r="AG16" s="15">
        <f t="shared" si="9"/>
        <v>0.1743951612903226</v>
      </c>
      <c r="AH16" s="12" t="s">
        <v>212</v>
      </c>
    </row>
    <row r="17" spans="1:34" ht="11.25">
      <c r="A17" s="4" t="s">
        <v>17</v>
      </c>
      <c r="B17" s="56" t="s">
        <v>107</v>
      </c>
      <c r="C17" s="5">
        <v>150</v>
      </c>
      <c r="D17" s="15">
        <f t="shared" si="0"/>
        <v>0.034215328467153285</v>
      </c>
      <c r="E17" s="62" t="s">
        <v>87</v>
      </c>
      <c r="F17" s="4">
        <v>2081</v>
      </c>
      <c r="G17" s="63">
        <f t="shared" si="1"/>
        <v>0.47468065693430656</v>
      </c>
      <c r="H17" s="56" t="s">
        <v>129</v>
      </c>
      <c r="I17" s="5">
        <v>231</v>
      </c>
      <c r="J17" s="15">
        <f t="shared" si="2"/>
        <v>0.05269160583941606</v>
      </c>
      <c r="K17" s="56" t="s">
        <v>148</v>
      </c>
      <c r="L17" s="5">
        <v>248</v>
      </c>
      <c r="M17" s="15">
        <f t="shared" si="3"/>
        <v>0.05656934306569343</v>
      </c>
      <c r="N17" s="52"/>
      <c r="O17" s="5"/>
      <c r="P17" s="24"/>
      <c r="Q17" s="56" t="s">
        <v>161</v>
      </c>
      <c r="R17" s="5">
        <v>1607</v>
      </c>
      <c r="S17" s="15">
        <f t="shared" si="11"/>
        <v>0.3665602189781022</v>
      </c>
      <c r="T17" s="52" t="s">
        <v>181</v>
      </c>
      <c r="U17" s="5">
        <v>67</v>
      </c>
      <c r="V17" s="24">
        <f aca="true" t="shared" si="12" ref="V17:V25">U17/AB17</f>
        <v>0.015282846715328468</v>
      </c>
      <c r="W17" s="60"/>
      <c r="X17" s="31"/>
      <c r="Y17" s="24"/>
      <c r="Z17" s="31">
        <v>8</v>
      </c>
      <c r="AA17" s="10">
        <f t="shared" si="7"/>
        <v>0.0018248175182481751</v>
      </c>
      <c r="AB17" s="31">
        <f t="shared" si="8"/>
        <v>4384</v>
      </c>
      <c r="AC17" s="31">
        <f>AB17+Z17</f>
        <v>4392</v>
      </c>
      <c r="AD17" s="10">
        <f t="shared" si="6"/>
        <v>0.30113129928008225</v>
      </c>
      <c r="AE17" s="12">
        <v>14585</v>
      </c>
      <c r="AF17" s="9">
        <f>F17-R17</f>
        <v>474</v>
      </c>
      <c r="AG17" s="15">
        <f aca="true" t="shared" si="13" ref="AG17:AG33">AF17/AB17</f>
        <v>0.10812043795620438</v>
      </c>
      <c r="AH17" s="12" t="s">
        <v>95</v>
      </c>
    </row>
    <row r="18" spans="1:34" ht="11.25">
      <c r="A18" s="4" t="s">
        <v>18</v>
      </c>
      <c r="B18" s="62" t="s">
        <v>92</v>
      </c>
      <c r="C18" s="4">
        <v>2577</v>
      </c>
      <c r="D18" s="63">
        <f t="shared" si="0"/>
        <v>0.4047432071619287</v>
      </c>
      <c r="E18" s="56" t="s">
        <v>119</v>
      </c>
      <c r="F18" s="5">
        <v>1196</v>
      </c>
      <c r="G18" s="15">
        <f t="shared" si="1"/>
        <v>0.18784356839956023</v>
      </c>
      <c r="H18" s="56" t="s">
        <v>130</v>
      </c>
      <c r="I18" s="5">
        <v>966</v>
      </c>
      <c r="J18" s="15">
        <f t="shared" si="2"/>
        <v>0.15171980524579864</v>
      </c>
      <c r="K18" s="56" t="s">
        <v>69</v>
      </c>
      <c r="L18" s="5">
        <v>963</v>
      </c>
      <c r="M18" s="15">
        <f t="shared" si="3"/>
        <v>0.15124862572640177</v>
      </c>
      <c r="N18" s="52"/>
      <c r="O18" s="5"/>
      <c r="P18" s="24"/>
      <c r="Q18" s="56" t="s">
        <v>80</v>
      </c>
      <c r="R18" s="5">
        <v>587</v>
      </c>
      <c r="S18" s="15">
        <f t="shared" si="11"/>
        <v>0.09219412596199152</v>
      </c>
      <c r="T18" s="52" t="s">
        <v>182</v>
      </c>
      <c r="U18" s="5">
        <v>78</v>
      </c>
      <c r="V18" s="24">
        <f t="shared" si="12"/>
        <v>0.012250667504319145</v>
      </c>
      <c r="W18" s="60"/>
      <c r="X18" s="31"/>
      <c r="Y18" s="24"/>
      <c r="Z18" s="31">
        <v>18</v>
      </c>
      <c r="AA18" s="10">
        <f t="shared" si="7"/>
        <v>0.002827077116381341</v>
      </c>
      <c r="AB18" s="31">
        <f t="shared" si="8"/>
        <v>6367</v>
      </c>
      <c r="AC18" s="31">
        <f>AB18+Z18</f>
        <v>6385</v>
      </c>
      <c r="AD18" s="10">
        <f t="shared" si="6"/>
        <v>0.4414103007258901</v>
      </c>
      <c r="AE18" s="12">
        <v>14465</v>
      </c>
      <c r="AF18" s="9">
        <f>C18-F18</f>
        <v>1381</v>
      </c>
      <c r="AG18" s="15">
        <f t="shared" si="13"/>
        <v>0.21689963876236845</v>
      </c>
      <c r="AH18" s="12" t="s">
        <v>212</v>
      </c>
    </row>
    <row r="19" spans="1:34" ht="11.25">
      <c r="A19" s="4" t="s">
        <v>19</v>
      </c>
      <c r="B19" s="56" t="s">
        <v>108</v>
      </c>
      <c r="C19" s="5">
        <v>408</v>
      </c>
      <c r="D19" s="15">
        <f t="shared" si="0"/>
        <v>0.07685063100395555</v>
      </c>
      <c r="E19" s="62" t="s">
        <v>201</v>
      </c>
      <c r="F19" s="4">
        <v>2190</v>
      </c>
      <c r="G19" s="63">
        <f t="shared" si="1"/>
        <v>0.41250706347711436</v>
      </c>
      <c r="H19" s="56" t="s">
        <v>82</v>
      </c>
      <c r="I19" s="5">
        <v>280</v>
      </c>
      <c r="J19" s="15">
        <f t="shared" si="2"/>
        <v>0.05274062912036165</v>
      </c>
      <c r="K19" s="56" t="s">
        <v>149</v>
      </c>
      <c r="L19" s="5">
        <v>1026</v>
      </c>
      <c r="M19" s="15">
        <f t="shared" si="3"/>
        <v>0.19325673384818234</v>
      </c>
      <c r="N19" s="52"/>
      <c r="O19" s="5"/>
      <c r="P19" s="24"/>
      <c r="Q19" s="56" t="s">
        <v>162</v>
      </c>
      <c r="R19" s="5">
        <v>1176</v>
      </c>
      <c r="S19" s="15">
        <f t="shared" si="11"/>
        <v>0.22151064230551892</v>
      </c>
      <c r="T19" s="52" t="s">
        <v>183</v>
      </c>
      <c r="U19" s="5">
        <v>229</v>
      </c>
      <c r="V19" s="24">
        <f t="shared" si="12"/>
        <v>0.0431343002448672</v>
      </c>
      <c r="W19" s="60"/>
      <c r="X19" s="31"/>
      <c r="Y19" s="24"/>
      <c r="Z19" s="31">
        <v>21</v>
      </c>
      <c r="AA19" s="10">
        <f t="shared" si="7"/>
        <v>0.003955547184027124</v>
      </c>
      <c r="AB19" s="31">
        <f t="shared" si="8"/>
        <v>5309</v>
      </c>
      <c r="AC19" s="31">
        <f>AB19</f>
        <v>5309</v>
      </c>
      <c r="AD19" s="10">
        <f t="shared" si="6"/>
        <v>0.367201549315258</v>
      </c>
      <c r="AE19" s="12">
        <v>14458</v>
      </c>
      <c r="AF19" s="9">
        <f>F19-R19</f>
        <v>1014</v>
      </c>
      <c r="AG19" s="15">
        <f t="shared" si="13"/>
        <v>0.1909964211715954</v>
      </c>
      <c r="AH19" s="12" t="s">
        <v>95</v>
      </c>
    </row>
    <row r="20" spans="1:34" ht="11.25">
      <c r="A20" s="4" t="s">
        <v>20</v>
      </c>
      <c r="B20" s="62" t="s">
        <v>224</v>
      </c>
      <c r="C20" s="4">
        <v>2014</v>
      </c>
      <c r="D20" s="63">
        <f t="shared" si="0"/>
        <v>0.35289994743297703</v>
      </c>
      <c r="E20" s="56" t="s">
        <v>63</v>
      </c>
      <c r="F20" s="5">
        <v>1685</v>
      </c>
      <c r="G20" s="15">
        <f t="shared" si="1"/>
        <v>0.29525144559313127</v>
      </c>
      <c r="H20" s="56" t="s">
        <v>131</v>
      </c>
      <c r="I20" s="5">
        <v>355</v>
      </c>
      <c r="J20" s="15">
        <f t="shared" si="2"/>
        <v>0.06220431049588225</v>
      </c>
      <c r="K20" s="56" t="s">
        <v>51</v>
      </c>
      <c r="L20" s="5">
        <v>512</v>
      </c>
      <c r="M20" s="15">
        <f t="shared" si="3"/>
        <v>0.08971438584194849</v>
      </c>
      <c r="N20" s="52"/>
      <c r="O20" s="5"/>
      <c r="P20" s="24"/>
      <c r="Q20" s="56" t="s">
        <v>163</v>
      </c>
      <c r="R20" s="5">
        <v>1040</v>
      </c>
      <c r="S20" s="15">
        <f t="shared" si="11"/>
        <v>0.18223234624145787</v>
      </c>
      <c r="T20" s="52" t="s">
        <v>184</v>
      </c>
      <c r="U20" s="5">
        <v>101</v>
      </c>
      <c r="V20" s="24">
        <f t="shared" si="12"/>
        <v>0.01769756439460312</v>
      </c>
      <c r="W20" s="60"/>
      <c r="X20" s="31"/>
      <c r="Y20" s="24"/>
      <c r="Z20" s="31">
        <v>21</v>
      </c>
      <c r="AA20" s="10">
        <f t="shared" si="7"/>
        <v>0.0036796916067986683</v>
      </c>
      <c r="AB20" s="31">
        <f t="shared" si="8"/>
        <v>5707</v>
      </c>
      <c r="AC20" s="31">
        <f aca="true" t="shared" si="14" ref="AC20:AC30">AB20+Z20</f>
        <v>5728</v>
      </c>
      <c r="AD20" s="10">
        <f t="shared" si="6"/>
        <v>0.42733512384362876</v>
      </c>
      <c r="AE20" s="12">
        <v>13404</v>
      </c>
      <c r="AF20" s="9">
        <f>C20-F20</f>
        <v>329</v>
      </c>
      <c r="AG20" s="15">
        <f t="shared" si="13"/>
        <v>0.0576485018398458</v>
      </c>
      <c r="AH20" s="12" t="s">
        <v>212</v>
      </c>
    </row>
    <row r="21" spans="1:34" ht="11.25">
      <c r="A21" s="4" t="s">
        <v>21</v>
      </c>
      <c r="B21" s="56" t="s">
        <v>98</v>
      </c>
      <c r="C21" s="5">
        <v>615</v>
      </c>
      <c r="D21" s="15">
        <f t="shared" si="0"/>
        <v>0.11845146379044684</v>
      </c>
      <c r="E21" s="62" t="s">
        <v>225</v>
      </c>
      <c r="F21" s="4">
        <v>2231</v>
      </c>
      <c r="G21" s="63">
        <f t="shared" si="1"/>
        <v>0.4296995377503852</v>
      </c>
      <c r="H21" s="58"/>
      <c r="I21" s="5"/>
      <c r="J21" s="15">
        <f t="shared" si="2"/>
        <v>0</v>
      </c>
      <c r="K21" s="56" t="s">
        <v>57</v>
      </c>
      <c r="L21" s="5">
        <v>702</v>
      </c>
      <c r="M21" s="15">
        <f t="shared" si="3"/>
        <v>0.13520801232665638</v>
      </c>
      <c r="N21" s="52"/>
      <c r="O21" s="5"/>
      <c r="P21" s="24"/>
      <c r="Q21" s="56" t="s">
        <v>164</v>
      </c>
      <c r="R21" s="5">
        <v>1531</v>
      </c>
      <c r="S21" s="15">
        <f t="shared" si="11"/>
        <v>0.29487673343605547</v>
      </c>
      <c r="T21" s="52" t="s">
        <v>185</v>
      </c>
      <c r="U21" s="5">
        <v>113</v>
      </c>
      <c r="V21" s="24">
        <f t="shared" si="12"/>
        <v>0.021764252696456085</v>
      </c>
      <c r="W21" s="60"/>
      <c r="X21" s="31"/>
      <c r="Y21" s="24"/>
      <c r="Z21" s="31">
        <v>30</v>
      </c>
      <c r="AA21" s="10">
        <f t="shared" si="7"/>
        <v>0.005778120184899846</v>
      </c>
      <c r="AB21" s="31">
        <f t="shared" si="8"/>
        <v>5192</v>
      </c>
      <c r="AC21" s="31">
        <f t="shared" si="14"/>
        <v>5222</v>
      </c>
      <c r="AD21" s="10">
        <f t="shared" si="6"/>
        <v>0.3718578651285338</v>
      </c>
      <c r="AE21" s="12">
        <v>14043</v>
      </c>
      <c r="AF21" s="9">
        <f>F21-R21</f>
        <v>700</v>
      </c>
      <c r="AG21" s="15">
        <f t="shared" si="13"/>
        <v>0.13482280431432975</v>
      </c>
      <c r="AH21" s="12" t="s">
        <v>95</v>
      </c>
    </row>
    <row r="22" spans="1:34" ht="11.25">
      <c r="A22" s="4" t="s">
        <v>22</v>
      </c>
      <c r="B22" s="56" t="s">
        <v>109</v>
      </c>
      <c r="C22" s="5">
        <v>189</v>
      </c>
      <c r="D22" s="15">
        <f t="shared" si="0"/>
        <v>0.05390758699372504</v>
      </c>
      <c r="E22" s="62" t="s">
        <v>202</v>
      </c>
      <c r="F22" s="4">
        <v>2093</v>
      </c>
      <c r="G22" s="63">
        <f t="shared" si="1"/>
        <v>0.5969766115231032</v>
      </c>
      <c r="H22" s="56" t="s">
        <v>132</v>
      </c>
      <c r="I22" s="5">
        <v>288</v>
      </c>
      <c r="J22" s="15">
        <f t="shared" si="2"/>
        <v>0.08214489446662863</v>
      </c>
      <c r="K22" s="56" t="s">
        <v>59</v>
      </c>
      <c r="L22" s="5">
        <v>580</v>
      </c>
      <c r="M22" s="15">
        <f t="shared" si="3"/>
        <v>0.16543069024529378</v>
      </c>
      <c r="N22" s="52"/>
      <c r="O22" s="5"/>
      <c r="P22" s="24"/>
      <c r="Q22" s="58"/>
      <c r="R22" s="5"/>
      <c r="S22" s="15"/>
      <c r="T22" s="52" t="s">
        <v>186</v>
      </c>
      <c r="U22" s="5">
        <v>356</v>
      </c>
      <c r="V22" s="24">
        <f t="shared" si="12"/>
        <v>0.10154021677124929</v>
      </c>
      <c r="W22" s="60"/>
      <c r="X22" s="31"/>
      <c r="Y22" s="24"/>
      <c r="Z22" s="31">
        <v>36</v>
      </c>
      <c r="AA22" s="10">
        <f t="shared" si="7"/>
        <v>0.01026811180832858</v>
      </c>
      <c r="AB22" s="31">
        <f t="shared" si="8"/>
        <v>3506</v>
      </c>
      <c r="AC22" s="31">
        <f t="shared" si="14"/>
        <v>3542</v>
      </c>
      <c r="AD22" s="10">
        <f t="shared" si="6"/>
        <v>0.2567783094098884</v>
      </c>
      <c r="AE22" s="12">
        <v>13794</v>
      </c>
      <c r="AF22" s="9">
        <f>F22-L22</f>
        <v>1513</v>
      </c>
      <c r="AG22" s="15">
        <f t="shared" si="13"/>
        <v>0.4315459212778095</v>
      </c>
      <c r="AH22" s="12" t="s">
        <v>206</v>
      </c>
    </row>
    <row r="23" spans="1:34" ht="11.25">
      <c r="A23" s="4" t="s">
        <v>23</v>
      </c>
      <c r="B23" s="56" t="s">
        <v>110</v>
      </c>
      <c r="C23" s="5">
        <v>620</v>
      </c>
      <c r="D23" s="15">
        <f t="shared" si="0"/>
        <v>0.13399610979036092</v>
      </c>
      <c r="E23" s="62" t="s">
        <v>88</v>
      </c>
      <c r="F23" s="4">
        <v>1844</v>
      </c>
      <c r="G23" s="63">
        <f t="shared" si="1"/>
        <v>0.39853036524746055</v>
      </c>
      <c r="H23" s="56" t="s">
        <v>133</v>
      </c>
      <c r="I23" s="5">
        <v>492</v>
      </c>
      <c r="J23" s="15">
        <f t="shared" si="2"/>
        <v>0.10633239680138319</v>
      </c>
      <c r="K23" s="56" t="s">
        <v>76</v>
      </c>
      <c r="L23" s="5">
        <v>205</v>
      </c>
      <c r="M23" s="15">
        <f t="shared" si="3"/>
        <v>0.04430516533390966</v>
      </c>
      <c r="N23" s="52"/>
      <c r="O23" s="5"/>
      <c r="P23" s="24"/>
      <c r="Q23" s="56" t="s">
        <v>165</v>
      </c>
      <c r="R23" s="5">
        <v>1414</v>
      </c>
      <c r="S23" s="15">
        <f t="shared" si="11"/>
        <v>0.30559757942511345</v>
      </c>
      <c r="T23" s="52" t="s">
        <v>187</v>
      </c>
      <c r="U23" s="5">
        <v>52</v>
      </c>
      <c r="V23" s="24">
        <f t="shared" si="12"/>
        <v>0.011238383401772207</v>
      </c>
      <c r="W23" s="60"/>
      <c r="X23" s="31"/>
      <c r="Y23" s="24"/>
      <c r="Z23" s="31">
        <v>14</v>
      </c>
      <c r="AA23" s="10">
        <f t="shared" si="7"/>
        <v>0.0030257186081694403</v>
      </c>
      <c r="AB23" s="31">
        <f t="shared" si="8"/>
        <v>4627</v>
      </c>
      <c r="AC23" s="31">
        <f t="shared" si="14"/>
        <v>4641</v>
      </c>
      <c r="AD23" s="10">
        <f t="shared" si="6"/>
        <v>0.33738005234079677</v>
      </c>
      <c r="AE23" s="12">
        <v>13756</v>
      </c>
      <c r="AF23" s="9">
        <f>F23-R23</f>
        <v>430</v>
      </c>
      <c r="AG23" s="15">
        <f t="shared" si="13"/>
        <v>0.0929327858223471</v>
      </c>
      <c r="AH23" s="12" t="s">
        <v>95</v>
      </c>
    </row>
    <row r="24" spans="1:34" ht="11.25">
      <c r="A24" s="4" t="s">
        <v>24</v>
      </c>
      <c r="B24" s="56" t="s">
        <v>226</v>
      </c>
      <c r="C24" s="5">
        <v>1411</v>
      </c>
      <c r="D24" s="15">
        <f t="shared" si="0"/>
        <v>0.22655748233782916</v>
      </c>
      <c r="E24" s="62" t="s">
        <v>120</v>
      </c>
      <c r="F24" s="4">
        <v>2479</v>
      </c>
      <c r="G24" s="63">
        <f t="shared" si="1"/>
        <v>0.3980411046885035</v>
      </c>
      <c r="H24" s="56" t="s">
        <v>134</v>
      </c>
      <c r="I24" s="5">
        <v>360</v>
      </c>
      <c r="J24" s="15">
        <f t="shared" si="2"/>
        <v>0.057803468208092484</v>
      </c>
      <c r="K24" s="56" t="s">
        <v>150</v>
      </c>
      <c r="L24" s="5">
        <v>1417</v>
      </c>
      <c r="M24" s="15">
        <f t="shared" si="3"/>
        <v>0.2275208734746307</v>
      </c>
      <c r="N24" s="52"/>
      <c r="O24" s="5"/>
      <c r="P24" s="24"/>
      <c r="Q24" s="56" t="s">
        <v>66</v>
      </c>
      <c r="R24" s="5">
        <v>448</v>
      </c>
      <c r="S24" s="15">
        <f t="shared" si="11"/>
        <v>0.07193320488118175</v>
      </c>
      <c r="T24" s="52" t="s">
        <v>188</v>
      </c>
      <c r="U24" s="5">
        <v>113</v>
      </c>
      <c r="V24" s="24">
        <f t="shared" si="12"/>
        <v>0.018143866409762364</v>
      </c>
      <c r="W24" s="60"/>
      <c r="X24" s="31"/>
      <c r="Y24" s="24"/>
      <c r="Z24" s="31">
        <v>20</v>
      </c>
      <c r="AA24" s="10">
        <f t="shared" si="7"/>
        <v>0.0032113037893384713</v>
      </c>
      <c r="AB24" s="31">
        <f t="shared" si="8"/>
        <v>6228</v>
      </c>
      <c r="AC24" s="31">
        <f t="shared" si="14"/>
        <v>6248</v>
      </c>
      <c r="AD24" s="10">
        <f t="shared" si="6"/>
        <v>0.4660599731463524</v>
      </c>
      <c r="AE24" s="12">
        <v>13406</v>
      </c>
      <c r="AF24" s="9">
        <f>F24-L24</f>
        <v>1062</v>
      </c>
      <c r="AG24" s="15">
        <f t="shared" si="13"/>
        <v>0.17052023121387283</v>
      </c>
      <c r="AH24" s="12" t="s">
        <v>206</v>
      </c>
    </row>
    <row r="25" spans="1:34" ht="11.25">
      <c r="A25" s="4" t="s">
        <v>25</v>
      </c>
      <c r="B25" s="56" t="s">
        <v>111</v>
      </c>
      <c r="C25" s="5">
        <v>189</v>
      </c>
      <c r="D25" s="15">
        <f t="shared" si="0"/>
        <v>0.04516129032258064</v>
      </c>
      <c r="E25" s="62" t="s">
        <v>227</v>
      </c>
      <c r="F25" s="4">
        <v>1885</v>
      </c>
      <c r="G25" s="63">
        <f t="shared" si="1"/>
        <v>0.45041816009557945</v>
      </c>
      <c r="H25" s="56" t="s">
        <v>135</v>
      </c>
      <c r="I25" s="5">
        <v>295</v>
      </c>
      <c r="J25" s="15">
        <f t="shared" si="2"/>
        <v>0.07048984468339307</v>
      </c>
      <c r="K25" s="56" t="s">
        <v>64</v>
      </c>
      <c r="L25" s="5">
        <v>204</v>
      </c>
      <c r="M25" s="15">
        <f t="shared" si="3"/>
        <v>0.04874551971326165</v>
      </c>
      <c r="N25" s="52"/>
      <c r="O25" s="5"/>
      <c r="P25" s="24"/>
      <c r="Q25" s="56" t="s">
        <v>166</v>
      </c>
      <c r="R25" s="5">
        <v>1544</v>
      </c>
      <c r="S25" s="15">
        <f t="shared" si="11"/>
        <v>0.36893667861409796</v>
      </c>
      <c r="T25" s="52" t="s">
        <v>189</v>
      </c>
      <c r="U25" s="5">
        <v>68</v>
      </c>
      <c r="V25" s="24">
        <f t="shared" si="12"/>
        <v>0.016248506571087215</v>
      </c>
      <c r="W25" s="60"/>
      <c r="X25" s="31"/>
      <c r="Y25" s="24"/>
      <c r="Z25" s="31">
        <v>10</v>
      </c>
      <c r="AA25" s="10">
        <f t="shared" si="7"/>
        <v>0.0023894862604540022</v>
      </c>
      <c r="AB25" s="31">
        <f t="shared" si="8"/>
        <v>4185</v>
      </c>
      <c r="AC25" s="31">
        <f t="shared" si="14"/>
        <v>4195</v>
      </c>
      <c r="AD25" s="10">
        <f t="shared" si="6"/>
        <v>0.3158409878030417</v>
      </c>
      <c r="AE25" s="12">
        <v>13282</v>
      </c>
      <c r="AF25" s="9">
        <f>F25-R25</f>
        <v>341</v>
      </c>
      <c r="AG25" s="15">
        <f t="shared" si="13"/>
        <v>0.08148148148148149</v>
      </c>
      <c r="AH25" s="12" t="s">
        <v>95</v>
      </c>
    </row>
    <row r="26" spans="1:34" ht="11.25">
      <c r="A26" s="4" t="s">
        <v>26</v>
      </c>
      <c r="B26" s="56" t="s">
        <v>112</v>
      </c>
      <c r="C26" s="5">
        <v>123</v>
      </c>
      <c r="D26" s="15">
        <f t="shared" si="0"/>
        <v>0.027547592385218363</v>
      </c>
      <c r="E26" s="62" t="s">
        <v>89</v>
      </c>
      <c r="F26" s="4">
        <v>2050</v>
      </c>
      <c r="G26" s="63">
        <f t="shared" si="1"/>
        <v>0.45912653975363943</v>
      </c>
      <c r="H26" s="56" t="s">
        <v>136</v>
      </c>
      <c r="I26" s="5">
        <v>244</v>
      </c>
      <c r="J26" s="15">
        <f t="shared" si="2"/>
        <v>0.05464725643896976</v>
      </c>
      <c r="K26" s="56" t="s">
        <v>151</v>
      </c>
      <c r="L26" s="5">
        <v>242</v>
      </c>
      <c r="M26" s="15">
        <f t="shared" si="3"/>
        <v>0.054199328107502796</v>
      </c>
      <c r="N26" s="52"/>
      <c r="O26" s="5"/>
      <c r="P26" s="24"/>
      <c r="Q26" s="56" t="s">
        <v>167</v>
      </c>
      <c r="R26" s="5">
        <v>1806</v>
      </c>
      <c r="S26" s="15">
        <f t="shared" si="11"/>
        <v>0.40447928331466965</v>
      </c>
      <c r="T26" s="52"/>
      <c r="U26" s="5"/>
      <c r="V26" s="24"/>
      <c r="W26" s="60"/>
      <c r="X26" s="31"/>
      <c r="Y26" s="24"/>
      <c r="Z26" s="31">
        <v>14</v>
      </c>
      <c r="AA26" s="10">
        <f t="shared" si="7"/>
        <v>0.003135498320268757</v>
      </c>
      <c r="AB26" s="31">
        <f t="shared" si="8"/>
        <v>4465</v>
      </c>
      <c r="AC26" s="31">
        <f t="shared" si="14"/>
        <v>4479</v>
      </c>
      <c r="AD26" s="10">
        <f t="shared" si="6"/>
        <v>0.3105241264559068</v>
      </c>
      <c r="AE26" s="12">
        <v>14424</v>
      </c>
      <c r="AF26" s="9">
        <f>F26-R26</f>
        <v>244</v>
      </c>
      <c r="AG26" s="15">
        <f t="shared" si="13"/>
        <v>0.05464725643896976</v>
      </c>
      <c r="AH26" s="12" t="s">
        <v>95</v>
      </c>
    </row>
    <row r="27" spans="1:34" ht="11.25">
      <c r="A27" s="4" t="s">
        <v>27</v>
      </c>
      <c r="B27" s="56" t="s">
        <v>113</v>
      </c>
      <c r="C27" s="5">
        <v>139</v>
      </c>
      <c r="D27" s="15">
        <f t="shared" si="0"/>
        <v>0.037285407725321885</v>
      </c>
      <c r="E27" s="62" t="s">
        <v>90</v>
      </c>
      <c r="F27" s="4">
        <v>1657</v>
      </c>
      <c r="G27" s="63">
        <f t="shared" si="1"/>
        <v>0.44447424892703863</v>
      </c>
      <c r="H27" s="56" t="s">
        <v>137</v>
      </c>
      <c r="I27" s="5">
        <v>236</v>
      </c>
      <c r="J27" s="15">
        <f t="shared" si="2"/>
        <v>0.06330472103004292</v>
      </c>
      <c r="K27" s="56" t="s">
        <v>60</v>
      </c>
      <c r="L27" s="5">
        <v>183</v>
      </c>
      <c r="M27" s="15">
        <f t="shared" si="3"/>
        <v>0.049087982832618025</v>
      </c>
      <c r="N27" s="52"/>
      <c r="O27" s="5"/>
      <c r="P27" s="24"/>
      <c r="Q27" s="56" t="s">
        <v>168</v>
      </c>
      <c r="R27" s="5">
        <v>1450</v>
      </c>
      <c r="S27" s="15">
        <f t="shared" si="11"/>
        <v>0.38894849785407726</v>
      </c>
      <c r="T27" s="52" t="s">
        <v>190</v>
      </c>
      <c r="U27" s="5">
        <v>63</v>
      </c>
      <c r="V27" s="24">
        <f>U27/AB27</f>
        <v>0.01689914163090129</v>
      </c>
      <c r="W27" s="60"/>
      <c r="X27" s="31"/>
      <c r="Y27" s="24"/>
      <c r="Z27" s="31">
        <v>13</v>
      </c>
      <c r="AA27" s="10">
        <f t="shared" si="7"/>
        <v>0.0034871244635193135</v>
      </c>
      <c r="AB27" s="31">
        <f t="shared" si="8"/>
        <v>3728</v>
      </c>
      <c r="AC27" s="31">
        <f t="shared" si="14"/>
        <v>3741</v>
      </c>
      <c r="AD27" s="10">
        <f t="shared" si="6"/>
        <v>0.274307083150022</v>
      </c>
      <c r="AE27" s="12">
        <v>13638</v>
      </c>
      <c r="AF27" s="9">
        <f>F27-R27</f>
        <v>207</v>
      </c>
      <c r="AG27" s="15">
        <f t="shared" si="13"/>
        <v>0.05552575107296137</v>
      </c>
      <c r="AH27" s="12" t="s">
        <v>95</v>
      </c>
    </row>
    <row r="28" spans="1:34" ht="11.25">
      <c r="A28" s="4" t="s">
        <v>28</v>
      </c>
      <c r="B28" s="62" t="s">
        <v>85</v>
      </c>
      <c r="C28" s="4">
        <v>2441</v>
      </c>
      <c r="D28" s="63">
        <f t="shared" si="0"/>
        <v>0.39905182278894885</v>
      </c>
      <c r="E28" s="56" t="s">
        <v>121</v>
      </c>
      <c r="F28" s="5">
        <v>1652</v>
      </c>
      <c r="G28" s="15">
        <f t="shared" si="1"/>
        <v>0.27006702632009155</v>
      </c>
      <c r="H28" s="58"/>
      <c r="I28" s="5"/>
      <c r="J28" s="15">
        <f t="shared" si="2"/>
        <v>0</v>
      </c>
      <c r="K28" s="56" t="s">
        <v>77</v>
      </c>
      <c r="L28" s="5">
        <v>391</v>
      </c>
      <c r="M28" s="15">
        <f t="shared" si="3"/>
        <v>0.06392022233120812</v>
      </c>
      <c r="N28" s="52"/>
      <c r="O28" s="5"/>
      <c r="P28" s="24"/>
      <c r="Q28" s="56" t="s">
        <v>169</v>
      </c>
      <c r="R28" s="5">
        <v>1567</v>
      </c>
      <c r="S28" s="15">
        <f t="shared" si="11"/>
        <v>0.25617132581330715</v>
      </c>
      <c r="T28" s="52" t="s">
        <v>191</v>
      </c>
      <c r="U28" s="5">
        <v>66</v>
      </c>
      <c r="V28" s="24">
        <f>U28/AB28</f>
        <v>0.010789602746444336</v>
      </c>
      <c r="W28" s="60"/>
      <c r="X28" s="31"/>
      <c r="Y28" s="24"/>
      <c r="Z28" s="31">
        <v>29</v>
      </c>
      <c r="AA28" s="10">
        <f t="shared" si="7"/>
        <v>0.004740886055255845</v>
      </c>
      <c r="AB28" s="31">
        <f t="shared" si="8"/>
        <v>6117</v>
      </c>
      <c r="AC28" s="31">
        <f t="shared" si="14"/>
        <v>6146</v>
      </c>
      <c r="AD28" s="10">
        <f t="shared" si="6"/>
        <v>0.4234240440923183</v>
      </c>
      <c r="AE28" s="12">
        <v>14515</v>
      </c>
      <c r="AF28" s="9">
        <f>C28-F28</f>
        <v>789</v>
      </c>
      <c r="AG28" s="15">
        <f t="shared" si="13"/>
        <v>0.12898479646885727</v>
      </c>
      <c r="AH28" s="12" t="s">
        <v>212</v>
      </c>
    </row>
    <row r="29" spans="1:34" ht="11.25">
      <c r="A29" s="4" t="s">
        <v>29</v>
      </c>
      <c r="B29" s="56" t="s">
        <v>228</v>
      </c>
      <c r="C29" s="5">
        <v>353</v>
      </c>
      <c r="D29" s="15">
        <f t="shared" si="0"/>
        <v>0.06278904304517965</v>
      </c>
      <c r="E29" s="56" t="s">
        <v>122</v>
      </c>
      <c r="F29" s="5">
        <v>1207</v>
      </c>
      <c r="G29" s="15">
        <f t="shared" si="1"/>
        <v>0.21469228032728566</v>
      </c>
      <c r="H29" s="56" t="s">
        <v>138</v>
      </c>
      <c r="I29" s="5">
        <v>621</v>
      </c>
      <c r="J29" s="15">
        <f t="shared" si="2"/>
        <v>0.1104589114194237</v>
      </c>
      <c r="K29" s="56" t="s">
        <v>70</v>
      </c>
      <c r="L29" s="5">
        <v>419</v>
      </c>
      <c r="M29" s="15">
        <f t="shared" si="3"/>
        <v>0.07452863749555319</v>
      </c>
      <c r="N29" s="52"/>
      <c r="O29" s="5"/>
      <c r="P29" s="24"/>
      <c r="Q29" s="62" t="s">
        <v>170</v>
      </c>
      <c r="R29" s="4">
        <v>2496</v>
      </c>
      <c r="S29" s="63">
        <f t="shared" si="11"/>
        <v>0.4439701173959445</v>
      </c>
      <c r="T29" s="52"/>
      <c r="U29" s="5"/>
      <c r="V29" s="24"/>
      <c r="W29" s="9" t="s">
        <v>196</v>
      </c>
      <c r="X29" s="31">
        <v>526</v>
      </c>
      <c r="Y29" s="24">
        <f>X29/AB29</f>
        <v>0.0935610103166133</v>
      </c>
      <c r="Z29" s="31">
        <v>6</v>
      </c>
      <c r="AA29" s="10">
        <f t="shared" si="7"/>
        <v>0.0010672358591248667</v>
      </c>
      <c r="AB29" s="31">
        <f t="shared" si="8"/>
        <v>5622</v>
      </c>
      <c r="AC29" s="31">
        <f t="shared" si="14"/>
        <v>5628</v>
      </c>
      <c r="AD29" s="10">
        <f t="shared" si="6"/>
        <v>0.38837899385825686</v>
      </c>
      <c r="AE29" s="12">
        <v>14491</v>
      </c>
      <c r="AF29" s="9">
        <f>R29-F29</f>
        <v>1289</v>
      </c>
      <c r="AG29" s="15">
        <f t="shared" si="13"/>
        <v>0.22927783706865884</v>
      </c>
      <c r="AH29" s="12" t="s">
        <v>209</v>
      </c>
    </row>
    <row r="30" spans="1:34" ht="11.25">
      <c r="A30" s="4" t="s">
        <v>96</v>
      </c>
      <c r="B30" s="56" t="s">
        <v>93</v>
      </c>
      <c r="C30" s="5">
        <v>710</v>
      </c>
      <c r="D30" s="15">
        <f>C30/AB30</f>
        <v>0.1360022986303994</v>
      </c>
      <c r="E30" s="62" t="s">
        <v>215</v>
      </c>
      <c r="F30" s="4">
        <v>2061</v>
      </c>
      <c r="G30" s="15">
        <f t="shared" si="1"/>
        <v>0.39478977109472274</v>
      </c>
      <c r="H30" s="56" t="s">
        <v>139</v>
      </c>
      <c r="I30" s="5">
        <v>299</v>
      </c>
      <c r="J30" s="15">
        <f t="shared" si="2"/>
        <v>0.05727420745139355</v>
      </c>
      <c r="K30" s="56" t="s">
        <v>152</v>
      </c>
      <c r="L30" s="5">
        <v>1257</v>
      </c>
      <c r="M30" s="15">
        <f t="shared" si="3"/>
        <v>0.24078153433579158</v>
      </c>
      <c r="N30" s="52"/>
      <c r="O30" s="5"/>
      <c r="P30" s="24"/>
      <c r="Q30" s="56" t="s">
        <v>72</v>
      </c>
      <c r="R30" s="5">
        <v>870</v>
      </c>
      <c r="S30" s="15">
        <f t="shared" si="11"/>
        <v>0.1666507039555598</v>
      </c>
      <c r="T30" s="52" t="s">
        <v>192</v>
      </c>
      <c r="U30" s="5">
        <v>182</v>
      </c>
      <c r="V30" s="24">
        <f>U30/AB30</f>
        <v>0.034862561057369984</v>
      </c>
      <c r="W30" s="60"/>
      <c r="X30" s="31"/>
      <c r="Y30" s="24"/>
      <c r="Z30" s="31">
        <v>25</v>
      </c>
      <c r="AA30" s="10">
        <f t="shared" si="7"/>
        <v>0.004788813332056317</v>
      </c>
      <c r="AB30" s="31">
        <f>(C30+F30+I30+L30+O30+R30+U30+X30+C31+F31+I31+L31+O31+R31+U31+X31)/2</f>
        <v>5220.5</v>
      </c>
      <c r="AC30" s="31">
        <f t="shared" si="14"/>
        <v>5245.5</v>
      </c>
      <c r="AD30" s="10">
        <f t="shared" si="6"/>
        <v>0.35977366255144033</v>
      </c>
      <c r="AE30" s="12">
        <v>14580</v>
      </c>
      <c r="AF30" s="9">
        <f>((F30+F31)/2-(L30-C31)/2)/2</f>
        <v>1020.5</v>
      </c>
      <c r="AG30" s="15">
        <f t="shared" si="13"/>
        <v>0.19547936021453885</v>
      </c>
      <c r="AH30" s="12" t="s">
        <v>216</v>
      </c>
    </row>
    <row r="31" spans="1:34" ht="11.25">
      <c r="A31" s="4" t="s">
        <v>99</v>
      </c>
      <c r="B31" s="56" t="s">
        <v>97</v>
      </c>
      <c r="C31" s="5">
        <v>981</v>
      </c>
      <c r="D31" s="15">
        <f>C31/AB30</f>
        <v>0.18791303514988986</v>
      </c>
      <c r="E31" s="62" t="s">
        <v>203</v>
      </c>
      <c r="F31" s="4">
        <v>2297</v>
      </c>
      <c r="G31" s="15">
        <f>F31/AB30</f>
        <v>0.43999616894933435</v>
      </c>
      <c r="H31" s="56" t="s">
        <v>140</v>
      </c>
      <c r="I31" s="5">
        <v>259</v>
      </c>
      <c r="J31" s="15">
        <f>I31/AB30</f>
        <v>0.04961210612010344</v>
      </c>
      <c r="K31" s="56" t="s">
        <v>153</v>
      </c>
      <c r="L31" s="5">
        <v>738</v>
      </c>
      <c r="M31" s="15">
        <f>L31/AB30</f>
        <v>0.14136576956230246</v>
      </c>
      <c r="N31" s="52"/>
      <c r="O31" s="5"/>
      <c r="P31" s="24"/>
      <c r="Q31" s="56" t="s">
        <v>171</v>
      </c>
      <c r="R31" s="5">
        <v>787</v>
      </c>
      <c r="S31" s="15">
        <f>R31/AB30</f>
        <v>0.15075184369313285</v>
      </c>
      <c r="T31" s="52"/>
      <c r="U31" s="5"/>
      <c r="V31" s="24"/>
      <c r="W31" s="60"/>
      <c r="X31" s="31"/>
      <c r="Y31" s="24"/>
      <c r="Z31" s="31"/>
      <c r="AA31" s="10"/>
      <c r="AB31" s="31"/>
      <c r="AC31" s="31"/>
      <c r="AD31" s="10"/>
      <c r="AE31" s="12"/>
      <c r="AF31" s="9"/>
      <c r="AG31" s="15"/>
      <c r="AH31" s="12"/>
    </row>
    <row r="32" spans="1:34" ht="11.25">
      <c r="A32" s="4" t="s">
        <v>31</v>
      </c>
      <c r="B32" s="56" t="s">
        <v>208</v>
      </c>
      <c r="C32" s="5">
        <v>1054</v>
      </c>
      <c r="D32" s="15">
        <f t="shared" si="0"/>
        <v>0.20442203258339797</v>
      </c>
      <c r="E32" s="56" t="s">
        <v>123</v>
      </c>
      <c r="F32" s="5">
        <v>1656</v>
      </c>
      <c r="G32" s="15">
        <f t="shared" si="1"/>
        <v>0.32117920868890615</v>
      </c>
      <c r="H32" s="58"/>
      <c r="I32" s="5"/>
      <c r="J32" s="15">
        <f t="shared" si="2"/>
        <v>0</v>
      </c>
      <c r="K32" s="56" t="s">
        <v>71</v>
      </c>
      <c r="L32" s="5">
        <v>281</v>
      </c>
      <c r="M32" s="15">
        <f t="shared" si="3"/>
        <v>0.05449961210240496</v>
      </c>
      <c r="N32" s="52"/>
      <c r="O32" s="5"/>
      <c r="P32" s="24"/>
      <c r="Q32" s="62" t="s">
        <v>172</v>
      </c>
      <c r="R32" s="4">
        <v>1929</v>
      </c>
      <c r="S32" s="63">
        <f>R32/AB32</f>
        <v>0.37412723041117146</v>
      </c>
      <c r="T32" s="52"/>
      <c r="U32" s="5"/>
      <c r="V32" s="12"/>
      <c r="W32" s="9" t="s">
        <v>197</v>
      </c>
      <c r="X32" s="31">
        <v>236</v>
      </c>
      <c r="Y32" s="24">
        <f>X32/AB32</f>
        <v>0.045771916214119475</v>
      </c>
      <c r="Z32" s="31">
        <v>12</v>
      </c>
      <c r="AA32" s="10">
        <f t="shared" si="7"/>
        <v>0.0023273855702094647</v>
      </c>
      <c r="AB32" s="31">
        <f t="shared" si="8"/>
        <v>5156</v>
      </c>
      <c r="AC32" s="31">
        <f>AB32</f>
        <v>5156</v>
      </c>
      <c r="AD32" s="10">
        <f t="shared" si="6"/>
        <v>0.3597794989882074</v>
      </c>
      <c r="AE32" s="12">
        <v>14331</v>
      </c>
      <c r="AF32" s="9">
        <f>F32-C32</f>
        <v>602</v>
      </c>
      <c r="AG32" s="15">
        <f t="shared" si="13"/>
        <v>0.11675717610550815</v>
      </c>
      <c r="AH32" s="12" t="s">
        <v>209</v>
      </c>
    </row>
    <row r="33" spans="1:34" ht="11.25">
      <c r="A33" s="4" t="s">
        <v>32</v>
      </c>
      <c r="B33" s="56" t="s">
        <v>114</v>
      </c>
      <c r="C33" s="6">
        <v>347</v>
      </c>
      <c r="D33" s="15">
        <f t="shared" si="0"/>
        <v>0.08220800758114191</v>
      </c>
      <c r="E33" s="62" t="s">
        <v>91</v>
      </c>
      <c r="F33" s="53">
        <v>1851</v>
      </c>
      <c r="G33" s="63">
        <f t="shared" si="1"/>
        <v>0.43852167732764746</v>
      </c>
      <c r="H33" s="58"/>
      <c r="I33" s="6"/>
      <c r="J33" s="15"/>
      <c r="K33" s="56" t="s">
        <v>65</v>
      </c>
      <c r="L33" s="6">
        <v>385</v>
      </c>
      <c r="M33" s="15">
        <f t="shared" si="3"/>
        <v>0.0912106135986733</v>
      </c>
      <c r="N33" s="52"/>
      <c r="O33" s="6"/>
      <c r="P33" s="24"/>
      <c r="Q33" s="56" t="s">
        <v>173</v>
      </c>
      <c r="R33" s="6">
        <v>1638</v>
      </c>
      <c r="S33" s="15">
        <f>R33/AB33</f>
        <v>0.3880597014925373</v>
      </c>
      <c r="T33" s="52"/>
      <c r="U33" s="6"/>
      <c r="V33" s="27"/>
      <c r="W33" s="60"/>
      <c r="X33" s="55"/>
      <c r="Y33" s="27"/>
      <c r="Z33" s="31">
        <v>23</v>
      </c>
      <c r="AA33" s="10">
        <f t="shared" si="7"/>
        <v>0.00544894574745321</v>
      </c>
      <c r="AB33" s="31">
        <f t="shared" si="8"/>
        <v>4221</v>
      </c>
      <c r="AC33" s="31">
        <f>AB33+Z33</f>
        <v>4244</v>
      </c>
      <c r="AD33" s="10">
        <f t="shared" si="6"/>
        <v>0.3123803915795672</v>
      </c>
      <c r="AE33" s="12">
        <v>13586</v>
      </c>
      <c r="AF33" s="9">
        <f>F33-R33</f>
        <v>213</v>
      </c>
      <c r="AG33" s="15">
        <f t="shared" si="13"/>
        <v>0.05046197583511016</v>
      </c>
      <c r="AH33" s="12" t="s">
        <v>95</v>
      </c>
    </row>
    <row r="34" spans="1:34" ht="11.25">
      <c r="A34" s="1" t="s">
        <v>34</v>
      </c>
      <c r="B34" s="16">
        <v>29</v>
      </c>
      <c r="C34" s="19"/>
      <c r="D34" s="18"/>
      <c r="E34" s="16">
        <v>29</v>
      </c>
      <c r="F34" s="19"/>
      <c r="G34" s="20"/>
      <c r="H34" s="16">
        <v>24</v>
      </c>
      <c r="I34" s="19"/>
      <c r="J34" s="18"/>
      <c r="K34" s="16">
        <v>29</v>
      </c>
      <c r="L34" s="19"/>
      <c r="M34" s="18"/>
      <c r="N34" s="16">
        <v>0</v>
      </c>
      <c r="O34" s="19"/>
      <c r="P34" s="18"/>
      <c r="Q34" s="16">
        <v>27</v>
      </c>
      <c r="R34" s="19"/>
      <c r="S34" s="18"/>
      <c r="T34" s="47">
        <v>21</v>
      </c>
      <c r="U34" s="44"/>
      <c r="V34" s="44"/>
      <c r="W34" s="36">
        <v>5</v>
      </c>
      <c r="X34" s="19"/>
      <c r="Y34" s="20"/>
      <c r="Z34" s="17"/>
      <c r="AA34" s="20"/>
      <c r="AB34" s="48">
        <f>B34+E34+H34+K34+N34+Q34+T34+W34</f>
        <v>164</v>
      </c>
      <c r="AC34" s="35"/>
      <c r="AD34" s="36"/>
      <c r="AE34" s="33"/>
      <c r="AF34" s="9"/>
      <c r="AG34" s="38"/>
      <c r="AH34" s="12"/>
    </row>
    <row r="35" spans="1:34" ht="11.25">
      <c r="A35" s="1" t="s">
        <v>45</v>
      </c>
      <c r="B35" s="32"/>
      <c r="C35" s="33">
        <f>SUM(C5:C33)</f>
        <v>26409</v>
      </c>
      <c r="D35" s="34">
        <f>C35/AB35</f>
        <v>0.17803980260496724</v>
      </c>
      <c r="E35" s="33"/>
      <c r="F35" s="33">
        <f>SUM(F5:F33)</f>
        <v>54596</v>
      </c>
      <c r="G35" s="34">
        <f>F35/AB35</f>
        <v>0.36806622980880727</v>
      </c>
      <c r="H35" s="33"/>
      <c r="I35" s="33">
        <f>SUM(I5:I33)</f>
        <v>10483</v>
      </c>
      <c r="J35" s="34">
        <f>I35/AB35</f>
        <v>0.07067254537119434</v>
      </c>
      <c r="K35" s="33"/>
      <c r="L35" s="33">
        <f>SUM(L5:L33)</f>
        <v>18916</v>
      </c>
      <c r="M35" s="34">
        <f>L35/AB35</f>
        <v>0.12752474179543186</v>
      </c>
      <c r="N35" s="33"/>
      <c r="O35" s="33">
        <f>SUM(O5:O33)</f>
        <v>0</v>
      </c>
      <c r="P35" s="34">
        <f>O35/AB35</f>
        <v>0</v>
      </c>
      <c r="Q35" s="33"/>
      <c r="R35" s="33">
        <f>SUM(R5:R33)</f>
        <v>33775</v>
      </c>
      <c r="S35" s="34">
        <f>R35/AB35</f>
        <v>0.22769867594315454</v>
      </c>
      <c r="T35" s="34"/>
      <c r="U35" s="33">
        <f>SUM(U5:U33)</f>
        <v>2657</v>
      </c>
      <c r="V35" s="34">
        <f>U35/AB35</f>
        <v>0.01791252056198258</v>
      </c>
      <c r="W35" s="33"/>
      <c r="X35" s="33">
        <f>SUM(X5:X33)</f>
        <v>1496</v>
      </c>
      <c r="Y35" s="34">
        <f>X35/AB35</f>
        <v>0.010085483914462153</v>
      </c>
      <c r="Z35" s="33"/>
      <c r="AA35" s="34"/>
      <c r="AB35" s="35">
        <f>C35+F35+I35+L35+O35+R35+U35+X35</f>
        <v>148332</v>
      </c>
      <c r="AC35" s="33">
        <f>SUM(AC5:AC33)</f>
        <v>143516.5</v>
      </c>
      <c r="AD35" s="34">
        <f>AC35/AE35</f>
        <v>0.3594409394981429</v>
      </c>
      <c r="AE35" s="33">
        <f>SUM(AE5:AE33)</f>
        <v>399277</v>
      </c>
      <c r="AF35" s="9"/>
      <c r="AG35" s="38"/>
      <c r="AH35" s="12"/>
    </row>
    <row r="36" spans="1:34" ht="11.25">
      <c r="A36" s="21"/>
      <c r="B36" s="28"/>
      <c r="C36" s="28"/>
      <c r="D36" s="22"/>
      <c r="E36" s="28"/>
      <c r="F36" s="28"/>
      <c r="G36" s="22"/>
      <c r="H36" s="28"/>
      <c r="I36" s="28"/>
      <c r="J36" s="22"/>
      <c r="K36" s="28"/>
      <c r="L36" s="28"/>
      <c r="M36" s="22"/>
      <c r="N36" s="28"/>
      <c r="O36" s="28"/>
      <c r="P36" s="22"/>
      <c r="Q36" s="28"/>
      <c r="R36" s="28"/>
      <c r="S36" s="22"/>
      <c r="T36" s="22"/>
      <c r="U36" s="22"/>
      <c r="V36" s="22"/>
      <c r="W36" s="28"/>
      <c r="X36" s="28"/>
      <c r="Y36" s="22"/>
      <c r="Z36" s="28"/>
      <c r="AA36" s="22"/>
      <c r="AB36" s="37"/>
      <c r="AC36" s="28"/>
      <c r="AD36" s="22"/>
      <c r="AE36" s="11"/>
      <c r="AF36" s="9"/>
      <c r="AG36" s="38"/>
      <c r="AH36" s="12"/>
    </row>
    <row r="37" spans="1:34" ht="11.25">
      <c r="A37" s="21" t="s">
        <v>204</v>
      </c>
      <c r="B37" s="28"/>
      <c r="C37" s="28">
        <v>28605</v>
      </c>
      <c r="D37" s="34">
        <v>0.22</v>
      </c>
      <c r="E37" s="28"/>
      <c r="F37" s="28">
        <v>61036</v>
      </c>
      <c r="G37" s="34">
        <v>0.469</v>
      </c>
      <c r="H37" s="28"/>
      <c r="I37" s="28">
        <v>10724</v>
      </c>
      <c r="J37" s="34">
        <v>0.082</v>
      </c>
      <c r="K37" s="28"/>
      <c r="L37" s="28">
        <v>13607</v>
      </c>
      <c r="M37" s="34">
        <v>0.104</v>
      </c>
      <c r="N37" s="28"/>
      <c r="O37" s="28">
        <v>0</v>
      </c>
      <c r="P37" s="34">
        <v>0</v>
      </c>
      <c r="Q37" s="28"/>
      <c r="R37" s="28">
        <v>13612</v>
      </c>
      <c r="S37" s="34">
        <v>0.105</v>
      </c>
      <c r="T37" s="22"/>
      <c r="U37" s="37">
        <v>1266</v>
      </c>
      <c r="V37" s="34">
        <v>0.01</v>
      </c>
      <c r="W37" s="28"/>
      <c r="X37" s="28">
        <v>1396</v>
      </c>
      <c r="Y37" s="34">
        <v>0.011</v>
      </c>
      <c r="Z37" s="22"/>
      <c r="AA37" s="22"/>
      <c r="AB37" s="35">
        <v>130246</v>
      </c>
      <c r="AC37" s="29">
        <v>130246</v>
      </c>
      <c r="AD37" s="22">
        <v>0.328</v>
      </c>
      <c r="AE37" s="11">
        <v>397510</v>
      </c>
      <c r="AF37" s="9"/>
      <c r="AG37" s="38"/>
      <c r="AH37" s="12"/>
    </row>
    <row r="38" spans="1:34" ht="11.25">
      <c r="A38" s="25" t="s">
        <v>205</v>
      </c>
      <c r="B38" s="30"/>
      <c r="C38" s="30"/>
      <c r="D38" s="26">
        <f>D35-D37</f>
        <v>-0.04196019739503276</v>
      </c>
      <c r="E38" s="30"/>
      <c r="F38" s="30"/>
      <c r="G38" s="26">
        <f>G35-G37</f>
        <v>-0.1009337701911927</v>
      </c>
      <c r="H38" s="30"/>
      <c r="I38" s="30"/>
      <c r="J38" s="26">
        <f>J35-J37</f>
        <v>-0.011327454628805661</v>
      </c>
      <c r="K38" s="30"/>
      <c r="L38" s="30"/>
      <c r="M38" s="26">
        <f>M35-M37</f>
        <v>0.02352474179543186</v>
      </c>
      <c r="N38" s="30"/>
      <c r="O38" s="30"/>
      <c r="P38" s="26">
        <f>P35-P37</f>
        <v>0</v>
      </c>
      <c r="Q38" s="30"/>
      <c r="R38" s="30"/>
      <c r="S38" s="26">
        <f>S35-S37</f>
        <v>0.12269867594315455</v>
      </c>
      <c r="T38" s="26"/>
      <c r="U38" s="26"/>
      <c r="V38" s="26">
        <f>V35-V37</f>
        <v>0.00791252056198258</v>
      </c>
      <c r="W38" s="30"/>
      <c r="X38" s="30"/>
      <c r="Y38" s="26"/>
      <c r="Z38" s="26"/>
      <c r="AA38" s="26"/>
      <c r="AB38" s="30"/>
      <c r="AC38" s="30"/>
      <c r="AD38" s="26">
        <f>AD35-AD37</f>
        <v>0.03144093949814286</v>
      </c>
      <c r="AE38" s="13"/>
      <c r="AF38" s="39"/>
      <c r="AG38" s="30"/>
      <c r="AH38" s="13"/>
    </row>
    <row r="39" spans="1:31" ht="11.25">
      <c r="A39" s="23" t="s">
        <v>42</v>
      </c>
      <c r="B39" s="15"/>
      <c r="C39" s="15"/>
      <c r="D39" s="15"/>
      <c r="E39" s="15"/>
      <c r="F39" s="15"/>
      <c r="G39" s="15">
        <f>(G38-D38)/2</f>
        <v>-0.029486786398079973</v>
      </c>
      <c r="H39" s="15"/>
      <c r="I39" s="15"/>
      <c r="J39" s="15">
        <f>(J38-D38)/2</f>
        <v>0.01531637138311355</v>
      </c>
      <c r="K39" s="15"/>
      <c r="L39" s="15"/>
      <c r="M39" s="24">
        <f>(M38-D38)/2</f>
        <v>0.03274246959523231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1.25">
      <c r="A40" s="23" t="s">
        <v>41</v>
      </c>
      <c r="B40" s="15"/>
      <c r="C40" s="15"/>
      <c r="D40" s="15">
        <f>(D38-G38)/2</f>
        <v>0.029486786398079973</v>
      </c>
      <c r="E40" s="15"/>
      <c r="F40" s="15"/>
      <c r="G40" s="15"/>
      <c r="H40" s="15"/>
      <c r="I40" s="15"/>
      <c r="J40" s="15">
        <f>(J38-G38)/2</f>
        <v>0.04480315778119352</v>
      </c>
      <c r="K40" s="15"/>
      <c r="L40" s="15"/>
      <c r="M40" s="24">
        <f>(M38-G38)/2</f>
        <v>0.062229255993312284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1.25">
      <c r="A41" s="23" t="s">
        <v>43</v>
      </c>
      <c r="B41" s="15"/>
      <c r="C41" s="15"/>
      <c r="D41" s="15">
        <f>(D38-J38)/2</f>
        <v>-0.01531637138311355</v>
      </c>
      <c r="E41" s="15"/>
      <c r="F41" s="15"/>
      <c r="G41" s="15">
        <f>(G38-J38)/2</f>
        <v>-0.04480315778119352</v>
      </c>
      <c r="H41" s="15"/>
      <c r="I41" s="15"/>
      <c r="J41" s="15"/>
      <c r="K41" s="15"/>
      <c r="L41" s="15"/>
      <c r="M41" s="24">
        <f>(M38-J38)/2</f>
        <v>0.01742609821211876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1.25">
      <c r="A42" s="25" t="s">
        <v>44</v>
      </c>
      <c r="B42" s="26"/>
      <c r="C42" s="26"/>
      <c r="D42" s="26">
        <f>(M38-D38)/2</f>
        <v>0.03274246959523231</v>
      </c>
      <c r="E42" s="26"/>
      <c r="F42" s="26"/>
      <c r="G42" s="26">
        <f>(G38-M38)/2</f>
        <v>-0.062229255993312284</v>
      </c>
      <c r="H42" s="26"/>
      <c r="I42" s="26"/>
      <c r="J42" s="26">
        <f>(J38-M38)/2</f>
        <v>-0.01742609821211876</v>
      </c>
      <c r="K42" s="26"/>
      <c r="L42" s="26"/>
      <c r="M42" s="2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4" ht="11.25">
      <c r="B44" s="49" t="s">
        <v>217</v>
      </c>
    </row>
    <row r="47" spans="1:34" ht="11.25">
      <c r="A47" s="1"/>
      <c r="B47" s="64" t="s">
        <v>1</v>
      </c>
      <c r="C47" s="65"/>
      <c r="D47" s="66"/>
      <c r="E47" s="64" t="s">
        <v>2</v>
      </c>
      <c r="F47" s="72"/>
      <c r="G47" s="66"/>
      <c r="H47" s="64" t="s">
        <v>3</v>
      </c>
      <c r="I47" s="72"/>
      <c r="J47" s="66"/>
      <c r="K47" s="64" t="s">
        <v>4</v>
      </c>
      <c r="L47" s="72"/>
      <c r="M47" s="66"/>
      <c r="N47" s="64" t="s">
        <v>5</v>
      </c>
      <c r="O47" s="72"/>
      <c r="P47" s="66"/>
      <c r="Q47" s="64" t="s">
        <v>13</v>
      </c>
      <c r="R47" s="72"/>
      <c r="S47" s="66"/>
      <c r="T47" s="64" t="s">
        <v>73</v>
      </c>
      <c r="U47" s="65"/>
      <c r="V47" s="66"/>
      <c r="W47" s="64" t="s">
        <v>50</v>
      </c>
      <c r="X47" s="65"/>
      <c r="Y47" s="66"/>
      <c r="Z47" s="67" t="s">
        <v>47</v>
      </c>
      <c r="AA47" s="68"/>
      <c r="AB47" s="14" t="s">
        <v>39</v>
      </c>
      <c r="AC47" s="14" t="s">
        <v>46</v>
      </c>
      <c r="AD47" s="14" t="s">
        <v>38</v>
      </c>
      <c r="AE47" s="14" t="s">
        <v>40</v>
      </c>
      <c r="AF47" s="67" t="s">
        <v>62</v>
      </c>
      <c r="AG47" s="69"/>
      <c r="AH47" s="68"/>
    </row>
    <row r="48" spans="1:34" ht="11.25">
      <c r="A48" s="3"/>
      <c r="B48" s="46"/>
      <c r="C48" s="46" t="s">
        <v>36</v>
      </c>
      <c r="D48" s="46" t="s">
        <v>37</v>
      </c>
      <c r="E48" s="46"/>
      <c r="F48" s="46" t="s">
        <v>36</v>
      </c>
      <c r="G48" s="46" t="s">
        <v>37</v>
      </c>
      <c r="H48" s="46"/>
      <c r="I48" s="46" t="s">
        <v>36</v>
      </c>
      <c r="J48" s="46" t="s">
        <v>37</v>
      </c>
      <c r="K48" s="46"/>
      <c r="L48" s="46" t="s">
        <v>36</v>
      </c>
      <c r="M48" s="46" t="s">
        <v>37</v>
      </c>
      <c r="N48" s="46"/>
      <c r="O48" s="46" t="s">
        <v>36</v>
      </c>
      <c r="P48" s="46" t="s">
        <v>37</v>
      </c>
      <c r="Q48" s="46"/>
      <c r="R48" s="46" t="s">
        <v>36</v>
      </c>
      <c r="S48" s="46" t="s">
        <v>37</v>
      </c>
      <c r="T48" s="46"/>
      <c r="U48" s="46" t="s">
        <v>36</v>
      </c>
      <c r="V48" s="46" t="s">
        <v>37</v>
      </c>
      <c r="W48" s="46"/>
      <c r="X48" s="46" t="s">
        <v>36</v>
      </c>
      <c r="Y48" s="46" t="s">
        <v>37</v>
      </c>
      <c r="Z48" s="46" t="s">
        <v>36</v>
      </c>
      <c r="AA48" s="46" t="s">
        <v>37</v>
      </c>
      <c r="AB48" s="6"/>
      <c r="AC48" s="6"/>
      <c r="AD48" s="6"/>
      <c r="AE48" s="6"/>
      <c r="AF48" s="39"/>
      <c r="AG48" s="30"/>
      <c r="AH48" s="13"/>
    </row>
    <row r="49" spans="1:34" ht="11.25">
      <c r="A49" s="4" t="s">
        <v>0</v>
      </c>
      <c r="B49" s="5"/>
      <c r="C49" s="31">
        <f aca="true" t="shared" si="15" ref="C49:C73">C5</f>
        <v>212</v>
      </c>
      <c r="D49" s="10">
        <f aca="true" t="shared" si="16" ref="D49:D77">C49/AB49</f>
        <v>0.05507924136139257</v>
      </c>
      <c r="E49" s="5"/>
      <c r="F49" s="31">
        <f>SUM(F5:F5)</f>
        <v>1604</v>
      </c>
      <c r="G49" s="10">
        <f aca="true" t="shared" si="17" ref="G49:G77">F49/AB49</f>
        <v>0.41673161860223434</v>
      </c>
      <c r="H49" s="5"/>
      <c r="I49" s="31">
        <f>SUM(I5:I5)</f>
        <v>327</v>
      </c>
      <c r="J49" s="10">
        <f aca="true" t="shared" si="18" ref="J49:J77">I49/AB49</f>
        <v>0.08495713172252534</v>
      </c>
      <c r="K49" s="5"/>
      <c r="L49" s="31">
        <f>SUM(L5:L5)</f>
        <v>289</v>
      </c>
      <c r="M49" s="10">
        <f aca="true" t="shared" si="19" ref="M49:M77">L49/AB49</f>
        <v>0.07508443751623799</v>
      </c>
      <c r="N49" s="5"/>
      <c r="O49" s="31">
        <f>SUM(O5:O5)</f>
        <v>0</v>
      </c>
      <c r="P49" s="10">
        <f>O49/AB49</f>
        <v>0</v>
      </c>
      <c r="Q49" s="5"/>
      <c r="R49" s="31">
        <f>SUM(R5:R5)</f>
        <v>1190</v>
      </c>
      <c r="S49" s="10">
        <f>R49/AB49</f>
        <v>0.3091712133021564</v>
      </c>
      <c r="T49" s="45"/>
      <c r="U49" s="45"/>
      <c r="V49" s="10">
        <f>U49/AE49</f>
        <v>0</v>
      </c>
      <c r="W49" s="9"/>
      <c r="X49" s="31">
        <f>SUM(X5:X5)</f>
        <v>0</v>
      </c>
      <c r="Y49" s="10">
        <f>X49/AB49</f>
        <v>0</v>
      </c>
      <c r="Z49" s="31">
        <f>Z5</f>
        <v>3</v>
      </c>
      <c r="AA49" s="10">
        <f>Z49/AB49</f>
        <v>0.000779423226812159</v>
      </c>
      <c r="AB49" s="31">
        <f>AB5</f>
        <v>3849</v>
      </c>
      <c r="AC49" s="31">
        <f>AC5</f>
        <v>3849</v>
      </c>
      <c r="AD49" s="10">
        <f aca="true" t="shared" si="20" ref="AD49:AD77">AC49/AE49</f>
        <v>0.28235035211267606</v>
      </c>
      <c r="AE49" s="31">
        <f>AE5</f>
        <v>13632</v>
      </c>
      <c r="AF49" s="9">
        <f>AF5</f>
        <v>414</v>
      </c>
      <c r="AG49" s="15">
        <f>AF49/AB49</f>
        <v>0.10756040530007795</v>
      </c>
      <c r="AH49" s="12" t="str">
        <f>AH5</f>
        <v>Lab-UKIP</v>
      </c>
    </row>
    <row r="50" spans="1:34" ht="11.25">
      <c r="A50" s="4" t="s">
        <v>33</v>
      </c>
      <c r="B50" s="5"/>
      <c r="C50" s="31">
        <f t="shared" si="15"/>
        <v>1733</v>
      </c>
      <c r="D50" s="10">
        <f t="shared" si="16"/>
        <v>0.32624246987951805</v>
      </c>
      <c r="E50" s="5"/>
      <c r="F50" s="31">
        <f aca="true" t="shared" si="21" ref="F50:F73">F6</f>
        <v>1520</v>
      </c>
      <c r="G50" s="10">
        <f t="shared" si="17"/>
        <v>0.286144578313253</v>
      </c>
      <c r="H50" s="5"/>
      <c r="I50" s="31">
        <f aca="true" t="shared" si="22" ref="I50:I73">I6</f>
        <v>368</v>
      </c>
      <c r="J50" s="10">
        <f t="shared" si="18"/>
        <v>0.06927710843373494</v>
      </c>
      <c r="K50" s="5"/>
      <c r="L50" s="31">
        <f aca="true" t="shared" si="23" ref="L50:L73">L6</f>
        <v>354</v>
      </c>
      <c r="M50" s="10">
        <f t="shared" si="19"/>
        <v>0.06664156626506024</v>
      </c>
      <c r="N50" s="5"/>
      <c r="O50" s="31">
        <f aca="true" t="shared" si="24" ref="O50:O60">SUM(O6:O6)</f>
        <v>0</v>
      </c>
      <c r="P50" s="10">
        <f aca="true" t="shared" si="25" ref="P50:P76">O50/AB50</f>
        <v>0</v>
      </c>
      <c r="Q50" s="5"/>
      <c r="R50" s="31">
        <f aca="true" t="shared" si="26" ref="R50:R73">R6</f>
        <v>1259</v>
      </c>
      <c r="S50" s="10">
        <f aca="true" t="shared" si="27" ref="S50:S76">R50/AB50</f>
        <v>0.2370105421686747</v>
      </c>
      <c r="T50" s="45"/>
      <c r="U50" s="31">
        <f aca="true" t="shared" si="28" ref="U50:U73">U6</f>
        <v>78</v>
      </c>
      <c r="V50" s="10">
        <f aca="true" t="shared" si="29" ref="V50:V77">U50/AB50</f>
        <v>0.014683734939759037</v>
      </c>
      <c r="W50" s="9"/>
      <c r="X50" s="31">
        <f aca="true" t="shared" si="30" ref="X50:X73">X6</f>
        <v>0</v>
      </c>
      <c r="Y50" s="10">
        <f aca="true" t="shared" si="31" ref="Y50:Y76">X50/AB50</f>
        <v>0</v>
      </c>
      <c r="Z50" s="31">
        <f aca="true" t="shared" si="32" ref="Z50:Z60">Z6</f>
        <v>15</v>
      </c>
      <c r="AA50" s="10">
        <f aca="true" t="shared" si="33" ref="AA50:AA76">Z50/AB50</f>
        <v>0.0028237951807228916</v>
      </c>
      <c r="AB50" s="31">
        <f>AB6</f>
        <v>5312</v>
      </c>
      <c r="AC50" s="31">
        <f aca="true" t="shared" si="34" ref="AC50:AC60">AC6</f>
        <v>5312</v>
      </c>
      <c r="AD50" s="10">
        <f t="shared" si="20"/>
        <v>0.3894713688686854</v>
      </c>
      <c r="AE50" s="31">
        <f aca="true" t="shared" si="35" ref="AE50:AE60">AE6</f>
        <v>13639</v>
      </c>
      <c r="AF50" s="9">
        <f aca="true" t="shared" si="36" ref="AF50:AF67">AF6</f>
        <v>213</v>
      </c>
      <c r="AG50" s="15">
        <f aca="true" t="shared" si="37" ref="AG50:AG76">AF50/AB50</f>
        <v>0.04009789156626506</v>
      </c>
      <c r="AH50" s="12" t="str">
        <f aca="true" t="shared" si="38" ref="AH50:AH67">AH6</f>
        <v>LD-Lab</v>
      </c>
    </row>
    <row r="51" spans="1:34" ht="11.25">
      <c r="A51" s="4" t="s">
        <v>6</v>
      </c>
      <c r="B51" s="5"/>
      <c r="C51" s="31">
        <f t="shared" si="15"/>
        <v>156</v>
      </c>
      <c r="D51" s="10">
        <f t="shared" si="16"/>
        <v>0.03978576893649579</v>
      </c>
      <c r="E51" s="5"/>
      <c r="F51" s="31">
        <f t="shared" si="21"/>
        <v>1743</v>
      </c>
      <c r="G51" s="10">
        <f t="shared" si="17"/>
        <v>0.44452945677123185</v>
      </c>
      <c r="H51" s="5"/>
      <c r="I51" s="31">
        <f t="shared" si="22"/>
        <v>547</v>
      </c>
      <c r="J51" s="10">
        <f t="shared" si="18"/>
        <v>0.1395052282580974</v>
      </c>
      <c r="K51" s="5"/>
      <c r="L51" s="31">
        <f t="shared" si="23"/>
        <v>180</v>
      </c>
      <c r="M51" s="10">
        <f t="shared" si="19"/>
        <v>0.045906656465187455</v>
      </c>
      <c r="N51" s="5"/>
      <c r="O51" s="31">
        <f t="shared" si="24"/>
        <v>0</v>
      </c>
      <c r="P51" s="10">
        <f t="shared" si="25"/>
        <v>0</v>
      </c>
      <c r="Q51" s="5"/>
      <c r="R51" s="31">
        <f t="shared" si="26"/>
        <v>1237</v>
      </c>
      <c r="S51" s="10">
        <f t="shared" si="27"/>
        <v>0.31548074470798265</v>
      </c>
      <c r="T51" s="45"/>
      <c r="U51" s="31">
        <f t="shared" si="28"/>
        <v>58</v>
      </c>
      <c r="V51" s="10">
        <f t="shared" si="29"/>
        <v>0.014792144861004846</v>
      </c>
      <c r="W51" s="9"/>
      <c r="X51" s="31">
        <f t="shared" si="30"/>
        <v>0</v>
      </c>
      <c r="Y51" s="10">
        <f t="shared" si="31"/>
        <v>0</v>
      </c>
      <c r="Z51" s="31">
        <f t="shared" si="32"/>
        <v>8</v>
      </c>
      <c r="AA51" s="10">
        <f t="shared" si="33"/>
        <v>0.00204029584289722</v>
      </c>
      <c r="AB51" s="31">
        <f>AB7</f>
        <v>3921</v>
      </c>
      <c r="AC51" s="31">
        <f t="shared" si="34"/>
        <v>3929</v>
      </c>
      <c r="AD51" s="10">
        <f t="shared" si="20"/>
        <v>0.2961929890689785</v>
      </c>
      <c r="AE51" s="31">
        <f t="shared" si="35"/>
        <v>13265</v>
      </c>
      <c r="AF51" s="9">
        <f t="shared" si="36"/>
        <v>506</v>
      </c>
      <c r="AG51" s="15">
        <f t="shared" si="37"/>
        <v>0.12904871206324917</v>
      </c>
      <c r="AH51" s="12" t="str">
        <f t="shared" si="38"/>
        <v>Lab-UKIP</v>
      </c>
    </row>
    <row r="52" spans="1:34" ht="11.25">
      <c r="A52" s="4" t="s">
        <v>7</v>
      </c>
      <c r="B52" s="5"/>
      <c r="C52" s="31">
        <f t="shared" si="15"/>
        <v>309</v>
      </c>
      <c r="D52" s="10">
        <f t="shared" si="16"/>
        <v>0.07258632840028188</v>
      </c>
      <c r="E52" s="5"/>
      <c r="F52" s="31">
        <f t="shared" si="21"/>
        <v>1944</v>
      </c>
      <c r="G52" s="10">
        <f t="shared" si="17"/>
        <v>0.45665961945031713</v>
      </c>
      <c r="H52" s="5"/>
      <c r="I52" s="31">
        <f t="shared" si="22"/>
        <v>257</v>
      </c>
      <c r="J52" s="10">
        <f t="shared" si="18"/>
        <v>0.06037115339440921</v>
      </c>
      <c r="K52" s="5"/>
      <c r="L52" s="31">
        <f t="shared" si="23"/>
        <v>326</v>
      </c>
      <c r="M52" s="10">
        <f t="shared" si="19"/>
        <v>0.07657975099835565</v>
      </c>
      <c r="N52" s="5"/>
      <c r="O52" s="31">
        <f t="shared" si="24"/>
        <v>0</v>
      </c>
      <c r="P52" s="10">
        <f t="shared" si="25"/>
        <v>0</v>
      </c>
      <c r="Q52" s="5"/>
      <c r="R52" s="31">
        <f t="shared" si="26"/>
        <v>1372</v>
      </c>
      <c r="S52" s="10">
        <f t="shared" si="27"/>
        <v>0.3222926943857176</v>
      </c>
      <c r="T52" s="45"/>
      <c r="U52" s="31">
        <f t="shared" si="28"/>
        <v>49</v>
      </c>
      <c r="V52" s="10">
        <f t="shared" si="29"/>
        <v>0.011510453370918487</v>
      </c>
      <c r="W52" s="9"/>
      <c r="X52" s="31">
        <f t="shared" si="30"/>
        <v>0</v>
      </c>
      <c r="Y52" s="10">
        <f t="shared" si="31"/>
        <v>0</v>
      </c>
      <c r="Z52" s="31">
        <f t="shared" si="32"/>
        <v>11</v>
      </c>
      <c r="AA52" s="10">
        <f t="shared" si="33"/>
        <v>0.002583979328165375</v>
      </c>
      <c r="AB52" s="31">
        <f>AB8</f>
        <v>4257</v>
      </c>
      <c r="AC52" s="31">
        <f t="shared" si="34"/>
        <v>4268</v>
      </c>
      <c r="AD52" s="10">
        <f t="shared" si="20"/>
        <v>0.32980449733405454</v>
      </c>
      <c r="AE52" s="31">
        <f t="shared" si="35"/>
        <v>12941</v>
      </c>
      <c r="AF52" s="9">
        <f t="shared" si="36"/>
        <v>572</v>
      </c>
      <c r="AG52" s="15">
        <f t="shared" si="37"/>
        <v>0.1343669250645995</v>
      </c>
      <c r="AH52" s="12" t="str">
        <f t="shared" si="38"/>
        <v>Lab-UKIP</v>
      </c>
    </row>
    <row r="53" spans="1:34" ht="11.25">
      <c r="A53" s="4" t="s">
        <v>8</v>
      </c>
      <c r="B53" s="5"/>
      <c r="C53" s="31">
        <f t="shared" si="15"/>
        <v>501</v>
      </c>
      <c r="D53" s="10">
        <f t="shared" si="16"/>
        <v>0.1075799871161692</v>
      </c>
      <c r="E53" s="5"/>
      <c r="F53" s="31">
        <f t="shared" si="21"/>
        <v>1412</v>
      </c>
      <c r="G53" s="10">
        <f t="shared" si="17"/>
        <v>0.3031994846467683</v>
      </c>
      <c r="H53" s="5"/>
      <c r="I53" s="31">
        <f t="shared" si="22"/>
        <v>357</v>
      </c>
      <c r="J53" s="10">
        <f t="shared" si="18"/>
        <v>0.07665879321451578</v>
      </c>
      <c r="K53" s="5"/>
      <c r="L53" s="31">
        <f t="shared" si="23"/>
        <v>2110</v>
      </c>
      <c r="M53" s="10">
        <f t="shared" si="19"/>
        <v>0.45308138286450506</v>
      </c>
      <c r="N53" s="5"/>
      <c r="O53" s="31">
        <f t="shared" si="24"/>
        <v>0</v>
      </c>
      <c r="P53" s="10">
        <f t="shared" si="25"/>
        <v>0</v>
      </c>
      <c r="Q53" s="5"/>
      <c r="R53" s="31">
        <f t="shared" si="26"/>
        <v>232</v>
      </c>
      <c r="S53" s="10">
        <f t="shared" si="27"/>
        <v>0.04981747906377496</v>
      </c>
      <c r="T53" s="45"/>
      <c r="U53" s="31">
        <f t="shared" si="28"/>
        <v>45</v>
      </c>
      <c r="V53" s="10">
        <f t="shared" si="29"/>
        <v>0.009662873094266696</v>
      </c>
      <c r="W53" s="9"/>
      <c r="X53" s="31">
        <f t="shared" si="30"/>
        <v>0</v>
      </c>
      <c r="Y53" s="10">
        <f t="shared" si="31"/>
        <v>0</v>
      </c>
      <c r="Z53" s="31">
        <f t="shared" si="32"/>
        <v>13</v>
      </c>
      <c r="AA53" s="10">
        <f t="shared" si="33"/>
        <v>0.0027914966716770452</v>
      </c>
      <c r="AB53" s="31">
        <f>AB9</f>
        <v>4657</v>
      </c>
      <c r="AC53" s="31">
        <f t="shared" si="34"/>
        <v>4670</v>
      </c>
      <c r="AD53" s="10">
        <f t="shared" si="20"/>
        <v>0.3581563003297799</v>
      </c>
      <c r="AE53" s="31">
        <f t="shared" si="35"/>
        <v>13039</v>
      </c>
      <c r="AF53" s="9">
        <f t="shared" si="36"/>
        <v>698</v>
      </c>
      <c r="AG53" s="15">
        <f t="shared" si="37"/>
        <v>0.14988189821773673</v>
      </c>
      <c r="AH53" s="12" t="str">
        <f t="shared" si="38"/>
        <v>Grn-Lab</v>
      </c>
    </row>
    <row r="54" spans="1:34" ht="11.25">
      <c r="A54" s="4" t="s">
        <v>9</v>
      </c>
      <c r="B54" s="7"/>
      <c r="C54" s="31">
        <f t="shared" si="15"/>
        <v>149</v>
      </c>
      <c r="D54" s="10">
        <f t="shared" si="16"/>
        <v>0.028278610742076295</v>
      </c>
      <c r="E54" s="5"/>
      <c r="F54" s="31">
        <f t="shared" si="21"/>
        <v>3193</v>
      </c>
      <c r="G54" s="10">
        <f t="shared" si="17"/>
        <v>0.6059973429493263</v>
      </c>
      <c r="H54" s="5"/>
      <c r="I54" s="31">
        <f t="shared" si="22"/>
        <v>198</v>
      </c>
      <c r="J54" s="10">
        <f t="shared" si="18"/>
        <v>0.037578288100208766</v>
      </c>
      <c r="K54" s="5"/>
      <c r="L54" s="31">
        <f t="shared" si="23"/>
        <v>327</v>
      </c>
      <c r="M54" s="10">
        <f t="shared" si="19"/>
        <v>0.0620611121654963</v>
      </c>
      <c r="N54" s="5"/>
      <c r="O54" s="31">
        <f t="shared" si="24"/>
        <v>0</v>
      </c>
      <c r="P54" s="10">
        <f t="shared" si="25"/>
        <v>0</v>
      </c>
      <c r="Q54" s="5"/>
      <c r="R54" s="31">
        <f t="shared" si="26"/>
        <v>894</v>
      </c>
      <c r="S54" s="10">
        <f t="shared" si="27"/>
        <v>0.16967166445245777</v>
      </c>
      <c r="T54" s="45"/>
      <c r="U54" s="31">
        <f t="shared" si="28"/>
        <v>443</v>
      </c>
      <c r="V54" s="10">
        <f t="shared" si="29"/>
        <v>0.08407667489087113</v>
      </c>
      <c r="W54" s="9"/>
      <c r="X54" s="31">
        <f t="shared" si="30"/>
        <v>65</v>
      </c>
      <c r="Y54" s="10">
        <f t="shared" si="31"/>
        <v>0.012336306699563485</v>
      </c>
      <c r="Z54" s="31">
        <f t="shared" si="32"/>
        <v>22</v>
      </c>
      <c r="AA54" s="10">
        <f t="shared" si="33"/>
        <v>0.0041753653444676405</v>
      </c>
      <c r="AB54" s="31">
        <f aca="true" t="shared" si="39" ref="AB54:AB60">AB10</f>
        <v>5269</v>
      </c>
      <c r="AC54" s="31">
        <f t="shared" si="34"/>
        <v>5291</v>
      </c>
      <c r="AD54" s="10">
        <f t="shared" si="20"/>
        <v>0.3382127333162874</v>
      </c>
      <c r="AE54" s="31">
        <f t="shared" si="35"/>
        <v>15644</v>
      </c>
      <c r="AF54" s="9">
        <f t="shared" si="36"/>
        <v>2299</v>
      </c>
      <c r="AG54" s="15">
        <f t="shared" si="37"/>
        <v>0.4363256784968685</v>
      </c>
      <c r="AH54" s="12" t="str">
        <f t="shared" si="38"/>
        <v>Lab-UKIP</v>
      </c>
    </row>
    <row r="55" spans="1:34" ht="11.25">
      <c r="A55" s="4" t="s">
        <v>10</v>
      </c>
      <c r="B55" s="7"/>
      <c r="C55" s="31">
        <f t="shared" si="15"/>
        <v>182</v>
      </c>
      <c r="D55" s="10">
        <f t="shared" si="16"/>
        <v>0.03470633104500381</v>
      </c>
      <c r="E55" s="5"/>
      <c r="F55" s="31">
        <f t="shared" si="21"/>
        <v>2029</v>
      </c>
      <c r="G55" s="10">
        <f t="shared" si="17"/>
        <v>0.38691838291380626</v>
      </c>
      <c r="H55" s="5"/>
      <c r="I55" s="31">
        <f t="shared" si="22"/>
        <v>286</v>
      </c>
      <c r="J55" s="10">
        <f t="shared" si="18"/>
        <v>0.05453852021357742</v>
      </c>
      <c r="K55" s="5"/>
      <c r="L55" s="31">
        <f t="shared" si="23"/>
        <v>2552</v>
      </c>
      <c r="M55" s="10">
        <f t="shared" si="19"/>
        <v>0.486651411136537</v>
      </c>
      <c r="N55" s="5"/>
      <c r="O55" s="31">
        <f t="shared" si="24"/>
        <v>0</v>
      </c>
      <c r="P55" s="10">
        <f t="shared" si="25"/>
        <v>0</v>
      </c>
      <c r="Q55" s="5"/>
      <c r="R55" s="31">
        <f t="shared" si="26"/>
        <v>0</v>
      </c>
      <c r="S55" s="10">
        <f t="shared" si="27"/>
        <v>0</v>
      </c>
      <c r="T55" s="45"/>
      <c r="U55" s="31">
        <f t="shared" si="28"/>
        <v>75</v>
      </c>
      <c r="V55" s="10">
        <f t="shared" si="29"/>
        <v>0.014302059496567507</v>
      </c>
      <c r="W55" s="9"/>
      <c r="X55" s="31">
        <f t="shared" si="30"/>
        <v>120</v>
      </c>
      <c r="Y55" s="10">
        <f t="shared" si="31"/>
        <v>0.02288329519450801</v>
      </c>
      <c r="Z55" s="31">
        <f t="shared" si="32"/>
        <v>22</v>
      </c>
      <c r="AA55" s="10">
        <f t="shared" si="33"/>
        <v>0.004195270785659802</v>
      </c>
      <c r="AB55" s="31">
        <f t="shared" si="39"/>
        <v>5244</v>
      </c>
      <c r="AC55" s="31">
        <f t="shared" si="34"/>
        <v>5266</v>
      </c>
      <c r="AD55" s="10">
        <f t="shared" si="20"/>
        <v>0.2676629053573244</v>
      </c>
      <c r="AE55" s="31">
        <f t="shared" si="35"/>
        <v>19674</v>
      </c>
      <c r="AF55" s="9">
        <f t="shared" si="36"/>
        <v>523</v>
      </c>
      <c r="AG55" s="15">
        <f t="shared" si="37"/>
        <v>0.09973302822273074</v>
      </c>
      <c r="AH55" s="12" t="str">
        <f t="shared" si="38"/>
        <v>Grn-Lab</v>
      </c>
    </row>
    <row r="56" spans="1:34" ht="11.25">
      <c r="A56" s="4" t="s">
        <v>11</v>
      </c>
      <c r="B56" s="7"/>
      <c r="C56" s="31">
        <f t="shared" si="15"/>
        <v>1833</v>
      </c>
      <c r="D56" s="10">
        <f t="shared" si="16"/>
        <v>0.27976190476190477</v>
      </c>
      <c r="E56" s="5"/>
      <c r="F56" s="31">
        <f t="shared" si="21"/>
        <v>2103</v>
      </c>
      <c r="G56" s="10">
        <f t="shared" si="17"/>
        <v>0.320970695970696</v>
      </c>
      <c r="H56" s="5"/>
      <c r="I56" s="31">
        <f t="shared" si="22"/>
        <v>0</v>
      </c>
      <c r="J56" s="10">
        <f t="shared" si="18"/>
        <v>0</v>
      </c>
      <c r="K56" s="5"/>
      <c r="L56" s="31">
        <f t="shared" si="23"/>
        <v>1141</v>
      </c>
      <c r="M56" s="10">
        <f t="shared" si="19"/>
        <v>0.17414529914529914</v>
      </c>
      <c r="N56" s="5"/>
      <c r="O56" s="31">
        <f t="shared" si="24"/>
        <v>0</v>
      </c>
      <c r="P56" s="10">
        <f t="shared" si="25"/>
        <v>0</v>
      </c>
      <c r="Q56" s="5"/>
      <c r="R56" s="31">
        <f t="shared" si="26"/>
        <v>840</v>
      </c>
      <c r="S56" s="10">
        <f t="shared" si="27"/>
        <v>0.1282051282051282</v>
      </c>
      <c r="T56" s="45"/>
      <c r="U56" s="31">
        <f t="shared" si="28"/>
        <v>86</v>
      </c>
      <c r="V56" s="10">
        <f t="shared" si="29"/>
        <v>0.013125763125763126</v>
      </c>
      <c r="W56" s="9"/>
      <c r="X56" s="31">
        <f t="shared" si="30"/>
        <v>549</v>
      </c>
      <c r="Y56" s="10">
        <f t="shared" si="31"/>
        <v>0.08379120879120878</v>
      </c>
      <c r="Z56" s="31">
        <f t="shared" si="32"/>
        <v>37</v>
      </c>
      <c r="AA56" s="10">
        <f t="shared" si="33"/>
        <v>0.005647130647130647</v>
      </c>
      <c r="AB56" s="31">
        <f t="shared" si="39"/>
        <v>6552</v>
      </c>
      <c r="AC56" s="31">
        <f t="shared" si="34"/>
        <v>6589</v>
      </c>
      <c r="AD56" s="10">
        <f t="shared" si="20"/>
        <v>0.4760150267302413</v>
      </c>
      <c r="AE56" s="31">
        <f t="shared" si="35"/>
        <v>13842</v>
      </c>
      <c r="AF56" s="9">
        <f t="shared" si="36"/>
        <v>270</v>
      </c>
      <c r="AG56" s="15">
        <f t="shared" si="37"/>
        <v>0.04120879120879121</v>
      </c>
      <c r="AH56" s="12" t="str">
        <f t="shared" si="38"/>
        <v>Lab-LD</v>
      </c>
    </row>
    <row r="57" spans="1:34" ht="11.25">
      <c r="A57" s="4" t="s">
        <v>12</v>
      </c>
      <c r="B57" s="5"/>
      <c r="C57" s="31">
        <f t="shared" si="15"/>
        <v>770</v>
      </c>
      <c r="D57" s="10">
        <f t="shared" si="16"/>
        <v>0.13259858791114174</v>
      </c>
      <c r="E57" s="5"/>
      <c r="F57" s="31">
        <f t="shared" si="21"/>
        <v>2824</v>
      </c>
      <c r="G57" s="10">
        <f t="shared" si="17"/>
        <v>0.48630962631307045</v>
      </c>
      <c r="H57" s="5"/>
      <c r="I57" s="31">
        <f t="shared" si="22"/>
        <v>481</v>
      </c>
      <c r="J57" s="10">
        <f t="shared" si="18"/>
        <v>0.08283106595488204</v>
      </c>
      <c r="K57" s="5"/>
      <c r="L57" s="31">
        <f t="shared" si="23"/>
        <v>156</v>
      </c>
      <c r="M57" s="10">
        <f t="shared" si="19"/>
        <v>0.026864129498880663</v>
      </c>
      <c r="N57" s="5"/>
      <c r="O57" s="31">
        <f t="shared" si="24"/>
        <v>0</v>
      </c>
      <c r="P57" s="10">
        <f t="shared" si="25"/>
        <v>0</v>
      </c>
      <c r="Q57" s="5"/>
      <c r="R57" s="31">
        <f t="shared" si="26"/>
        <v>1468</v>
      </c>
      <c r="S57" s="10">
        <f t="shared" si="27"/>
        <v>0.25279834682280006</v>
      </c>
      <c r="T57" s="45"/>
      <c r="U57" s="31">
        <f t="shared" si="28"/>
        <v>108</v>
      </c>
      <c r="V57" s="10">
        <f t="shared" si="29"/>
        <v>0.018598243499225075</v>
      </c>
      <c r="W57" s="9"/>
      <c r="X57" s="31">
        <f t="shared" si="30"/>
        <v>0</v>
      </c>
      <c r="Y57" s="10">
        <f t="shared" si="31"/>
        <v>0</v>
      </c>
      <c r="Z57" s="31">
        <f t="shared" si="32"/>
        <v>20</v>
      </c>
      <c r="AA57" s="10">
        <f t="shared" si="33"/>
        <v>0.003444119166523162</v>
      </c>
      <c r="AB57" s="31">
        <f t="shared" si="39"/>
        <v>5807</v>
      </c>
      <c r="AC57" s="31">
        <f t="shared" si="34"/>
        <v>5807</v>
      </c>
      <c r="AD57" s="10">
        <f t="shared" si="20"/>
        <v>0.35978934324659234</v>
      </c>
      <c r="AE57" s="31">
        <f t="shared" si="35"/>
        <v>16140</v>
      </c>
      <c r="AF57" s="9">
        <f t="shared" si="36"/>
        <v>1356</v>
      </c>
      <c r="AG57" s="15">
        <f t="shared" si="37"/>
        <v>0.23351127949027037</v>
      </c>
      <c r="AH57" s="12" t="str">
        <f t="shared" si="38"/>
        <v>Lab-UKIP</v>
      </c>
    </row>
    <row r="58" spans="1:34" ht="11.25">
      <c r="A58" s="4" t="s">
        <v>14</v>
      </c>
      <c r="B58" s="5"/>
      <c r="C58" s="31">
        <f t="shared" si="15"/>
        <v>2452</v>
      </c>
      <c r="D58" s="10">
        <f t="shared" si="16"/>
        <v>0.3958030669895077</v>
      </c>
      <c r="E58" s="5"/>
      <c r="F58" s="31">
        <f t="shared" si="21"/>
        <v>842</v>
      </c>
      <c r="G58" s="10">
        <f t="shared" si="17"/>
        <v>0.13591606133979015</v>
      </c>
      <c r="H58" s="5"/>
      <c r="I58" s="31">
        <f t="shared" si="22"/>
        <v>1603</v>
      </c>
      <c r="J58" s="10">
        <f t="shared" si="18"/>
        <v>0.25875706214689265</v>
      </c>
      <c r="K58" s="5"/>
      <c r="L58" s="31">
        <f t="shared" si="23"/>
        <v>437</v>
      </c>
      <c r="M58" s="10">
        <f t="shared" si="19"/>
        <v>0.0705407586763519</v>
      </c>
      <c r="N58" s="5"/>
      <c r="O58" s="31">
        <f t="shared" si="24"/>
        <v>0</v>
      </c>
      <c r="P58" s="10">
        <f t="shared" si="25"/>
        <v>0</v>
      </c>
      <c r="Q58" s="5"/>
      <c r="R58" s="31">
        <f t="shared" si="26"/>
        <v>861</v>
      </c>
      <c r="S58" s="10">
        <f t="shared" si="27"/>
        <v>0.13898305084745763</v>
      </c>
      <c r="T58" s="45"/>
      <c r="U58" s="31">
        <f t="shared" si="28"/>
        <v>0</v>
      </c>
      <c r="V58" s="10">
        <f t="shared" si="29"/>
        <v>0</v>
      </c>
      <c r="W58" s="9"/>
      <c r="X58" s="31">
        <f t="shared" si="30"/>
        <v>0</v>
      </c>
      <c r="Y58" s="10">
        <f t="shared" si="31"/>
        <v>0</v>
      </c>
      <c r="Z58" s="31">
        <f t="shared" si="32"/>
        <v>6</v>
      </c>
      <c r="AA58" s="10">
        <f t="shared" si="33"/>
        <v>0.0009685230024213075</v>
      </c>
      <c r="AB58" s="31">
        <f t="shared" si="39"/>
        <v>6195</v>
      </c>
      <c r="AC58" s="31">
        <f t="shared" si="34"/>
        <v>6195</v>
      </c>
      <c r="AD58" s="10">
        <f t="shared" si="20"/>
        <v>0.4611776967170401</v>
      </c>
      <c r="AE58" s="31">
        <f t="shared" si="35"/>
        <v>13433</v>
      </c>
      <c r="AF58" s="9">
        <f t="shared" si="36"/>
        <v>849</v>
      </c>
      <c r="AG58" s="15">
        <f t="shared" si="37"/>
        <v>0.137046004842615</v>
      </c>
      <c r="AH58" s="12" t="str">
        <f t="shared" si="38"/>
        <v>LD-Con</v>
      </c>
    </row>
    <row r="59" spans="1:34" ht="11.25">
      <c r="A59" s="4" t="s">
        <v>15</v>
      </c>
      <c r="B59" s="5"/>
      <c r="C59" s="31">
        <f t="shared" si="15"/>
        <v>960</v>
      </c>
      <c r="D59" s="10">
        <f t="shared" si="16"/>
        <v>0.1893491124260355</v>
      </c>
      <c r="E59" s="5"/>
      <c r="F59" s="31">
        <f t="shared" si="21"/>
        <v>1647</v>
      </c>
      <c r="G59" s="10">
        <f t="shared" si="17"/>
        <v>0.3248520710059172</v>
      </c>
      <c r="H59" s="5"/>
      <c r="I59" s="31">
        <f t="shared" si="22"/>
        <v>341</v>
      </c>
      <c r="J59" s="10">
        <f t="shared" si="18"/>
        <v>0.06725838264299802</v>
      </c>
      <c r="K59" s="5"/>
      <c r="L59" s="31">
        <f t="shared" si="23"/>
        <v>284</v>
      </c>
      <c r="M59" s="10">
        <f t="shared" si="19"/>
        <v>0.05601577909270217</v>
      </c>
      <c r="N59" s="5"/>
      <c r="O59" s="31">
        <f t="shared" si="24"/>
        <v>0</v>
      </c>
      <c r="P59" s="10">
        <f t="shared" si="25"/>
        <v>0</v>
      </c>
      <c r="Q59" s="5"/>
      <c r="R59" s="31">
        <f t="shared" si="26"/>
        <v>1838</v>
      </c>
      <c r="S59" s="10">
        <f t="shared" si="27"/>
        <v>0.36252465483234714</v>
      </c>
      <c r="T59" s="45"/>
      <c r="U59" s="31">
        <f t="shared" si="28"/>
        <v>0</v>
      </c>
      <c r="V59" s="10">
        <f t="shared" si="29"/>
        <v>0</v>
      </c>
      <c r="W59" s="9"/>
      <c r="X59" s="31">
        <f t="shared" si="30"/>
        <v>0</v>
      </c>
      <c r="Y59" s="10">
        <f t="shared" si="31"/>
        <v>0</v>
      </c>
      <c r="Z59" s="31">
        <f t="shared" si="32"/>
        <v>9</v>
      </c>
      <c r="AA59" s="10">
        <f t="shared" si="33"/>
        <v>0.0017751479289940828</v>
      </c>
      <c r="AB59" s="31">
        <f t="shared" si="39"/>
        <v>5070</v>
      </c>
      <c r="AC59" s="31">
        <f t="shared" si="34"/>
        <v>5079</v>
      </c>
      <c r="AD59" s="10">
        <f t="shared" si="20"/>
        <v>0.35182876142975894</v>
      </c>
      <c r="AE59" s="31">
        <f t="shared" si="35"/>
        <v>14436</v>
      </c>
      <c r="AF59" s="9">
        <f t="shared" si="36"/>
        <v>191</v>
      </c>
      <c r="AG59" s="15">
        <f t="shared" si="37"/>
        <v>0.03767258382642998</v>
      </c>
      <c r="AH59" s="12" t="str">
        <f t="shared" si="38"/>
        <v>UKIP-Lab</v>
      </c>
    </row>
    <row r="60" spans="1:34" ht="11.25">
      <c r="A60" s="4" t="s">
        <v>16</v>
      </c>
      <c r="B60" s="5"/>
      <c r="C60" s="31">
        <f t="shared" si="15"/>
        <v>2831</v>
      </c>
      <c r="D60" s="10">
        <f t="shared" si="16"/>
        <v>0.40769009216589863</v>
      </c>
      <c r="E60" s="5"/>
      <c r="F60" s="31">
        <f t="shared" si="21"/>
        <v>1620</v>
      </c>
      <c r="G60" s="10">
        <f t="shared" si="17"/>
        <v>0.23329493087557604</v>
      </c>
      <c r="H60" s="5"/>
      <c r="I60" s="31">
        <f t="shared" si="22"/>
        <v>792</v>
      </c>
      <c r="J60" s="10">
        <f t="shared" si="18"/>
        <v>0.11405529953917051</v>
      </c>
      <c r="K60" s="5"/>
      <c r="L60" s="31">
        <f t="shared" si="23"/>
        <v>1007</v>
      </c>
      <c r="M60" s="10">
        <f t="shared" si="19"/>
        <v>0.14501728110599077</v>
      </c>
      <c r="N60" s="5"/>
      <c r="O60" s="31">
        <f t="shared" si="24"/>
        <v>0</v>
      </c>
      <c r="P60" s="10">
        <f t="shared" si="25"/>
        <v>0</v>
      </c>
      <c r="Q60" s="5"/>
      <c r="R60" s="31">
        <f t="shared" si="26"/>
        <v>694</v>
      </c>
      <c r="S60" s="10">
        <f t="shared" si="27"/>
        <v>0.09994239631336406</v>
      </c>
      <c r="T60" s="45"/>
      <c r="U60" s="31">
        <f t="shared" si="28"/>
        <v>0</v>
      </c>
      <c r="V60" s="10">
        <f t="shared" si="29"/>
        <v>0</v>
      </c>
      <c r="W60" s="9"/>
      <c r="X60" s="31">
        <f t="shared" si="30"/>
        <v>0</v>
      </c>
      <c r="Y60" s="10">
        <f t="shared" si="31"/>
        <v>0</v>
      </c>
      <c r="Z60" s="31">
        <f t="shared" si="32"/>
        <v>16</v>
      </c>
      <c r="AA60" s="10">
        <f t="shared" si="33"/>
        <v>0.002304147465437788</v>
      </c>
      <c r="AB60" s="31">
        <f t="shared" si="39"/>
        <v>6944</v>
      </c>
      <c r="AC60" s="31">
        <f t="shared" si="34"/>
        <v>6960</v>
      </c>
      <c r="AD60" s="10">
        <f t="shared" si="20"/>
        <v>0.46919239584737765</v>
      </c>
      <c r="AE60" s="31">
        <f t="shared" si="35"/>
        <v>14834</v>
      </c>
      <c r="AF60" s="9">
        <f t="shared" si="36"/>
        <v>1211</v>
      </c>
      <c r="AG60" s="15">
        <f t="shared" si="37"/>
        <v>0.1743951612903226</v>
      </c>
      <c r="AH60" s="12" t="str">
        <f t="shared" si="38"/>
        <v>LD-Lab</v>
      </c>
    </row>
    <row r="61" spans="1:34" ht="11.25">
      <c r="A61" s="4" t="s">
        <v>17</v>
      </c>
      <c r="B61" s="5"/>
      <c r="C61" s="31">
        <f t="shared" si="15"/>
        <v>150</v>
      </c>
      <c r="D61" s="10">
        <f t="shared" si="16"/>
        <v>0.034215328467153285</v>
      </c>
      <c r="E61" s="5"/>
      <c r="F61" s="31">
        <f t="shared" si="21"/>
        <v>2081</v>
      </c>
      <c r="G61" s="10">
        <f t="shared" si="17"/>
        <v>0.47468065693430656</v>
      </c>
      <c r="H61" s="5"/>
      <c r="I61" s="31">
        <f t="shared" si="22"/>
        <v>231</v>
      </c>
      <c r="J61" s="10">
        <f t="shared" si="18"/>
        <v>0.05269160583941606</v>
      </c>
      <c r="K61" s="5"/>
      <c r="L61" s="31">
        <f t="shared" si="23"/>
        <v>248</v>
      </c>
      <c r="M61" s="10">
        <f t="shared" si="19"/>
        <v>0.05656934306569343</v>
      </c>
      <c r="N61" s="5"/>
      <c r="O61" s="31">
        <f aca="true" t="shared" si="40" ref="O61:O66">SUM(O17:O17)</f>
        <v>0</v>
      </c>
      <c r="P61" s="10">
        <f t="shared" si="25"/>
        <v>0</v>
      </c>
      <c r="Q61" s="5"/>
      <c r="R61" s="31">
        <f t="shared" si="26"/>
        <v>1607</v>
      </c>
      <c r="S61" s="10">
        <f t="shared" si="27"/>
        <v>0.3665602189781022</v>
      </c>
      <c r="T61" s="45"/>
      <c r="U61" s="31">
        <f t="shared" si="28"/>
        <v>67</v>
      </c>
      <c r="V61" s="10">
        <f t="shared" si="29"/>
        <v>0.015282846715328468</v>
      </c>
      <c r="W61" s="9"/>
      <c r="X61" s="31">
        <f t="shared" si="30"/>
        <v>0</v>
      </c>
      <c r="Y61" s="10">
        <f t="shared" si="31"/>
        <v>0</v>
      </c>
      <c r="Z61" s="31">
        <f aca="true" t="shared" si="41" ref="Z61:Z66">Z17</f>
        <v>8</v>
      </c>
      <c r="AA61" s="10">
        <f t="shared" si="33"/>
        <v>0.0018248175182481751</v>
      </c>
      <c r="AB61" s="31">
        <f aca="true" t="shared" si="42" ref="AB61:AC66">AB17</f>
        <v>4384</v>
      </c>
      <c r="AC61" s="31">
        <f t="shared" si="42"/>
        <v>4392</v>
      </c>
      <c r="AD61" s="10">
        <f t="shared" si="20"/>
        <v>0.30113129928008225</v>
      </c>
      <c r="AE61" s="31">
        <f aca="true" t="shared" si="43" ref="AE61:AE66">AE17</f>
        <v>14585</v>
      </c>
      <c r="AF61" s="9">
        <f t="shared" si="36"/>
        <v>474</v>
      </c>
      <c r="AG61" s="15">
        <f t="shared" si="37"/>
        <v>0.10812043795620438</v>
      </c>
      <c r="AH61" s="12" t="str">
        <f t="shared" si="38"/>
        <v>Lab-UKIP</v>
      </c>
    </row>
    <row r="62" spans="1:34" ht="11.25">
      <c r="A62" s="4" t="s">
        <v>18</v>
      </c>
      <c r="B62" s="5"/>
      <c r="C62" s="31">
        <f t="shared" si="15"/>
        <v>2577</v>
      </c>
      <c r="D62" s="10">
        <f t="shared" si="16"/>
        <v>0.4047432071619287</v>
      </c>
      <c r="E62" s="5"/>
      <c r="F62" s="31">
        <f t="shared" si="21"/>
        <v>1196</v>
      </c>
      <c r="G62" s="10">
        <f t="shared" si="17"/>
        <v>0.18784356839956023</v>
      </c>
      <c r="H62" s="5"/>
      <c r="I62" s="31">
        <f t="shared" si="22"/>
        <v>966</v>
      </c>
      <c r="J62" s="10">
        <f t="shared" si="18"/>
        <v>0.15171980524579864</v>
      </c>
      <c r="K62" s="5"/>
      <c r="L62" s="31">
        <f t="shared" si="23"/>
        <v>963</v>
      </c>
      <c r="M62" s="10">
        <f t="shared" si="19"/>
        <v>0.15124862572640177</v>
      </c>
      <c r="N62" s="5"/>
      <c r="O62" s="31">
        <f t="shared" si="40"/>
        <v>0</v>
      </c>
      <c r="P62" s="10">
        <f t="shared" si="25"/>
        <v>0</v>
      </c>
      <c r="Q62" s="5"/>
      <c r="R62" s="31">
        <f t="shared" si="26"/>
        <v>587</v>
      </c>
      <c r="S62" s="10">
        <f t="shared" si="27"/>
        <v>0.09219412596199152</v>
      </c>
      <c r="T62" s="45"/>
      <c r="U62" s="31">
        <f t="shared" si="28"/>
        <v>78</v>
      </c>
      <c r="V62" s="10">
        <f t="shared" si="29"/>
        <v>0.012250667504319145</v>
      </c>
      <c r="W62" s="9"/>
      <c r="X62" s="31">
        <f t="shared" si="30"/>
        <v>0</v>
      </c>
      <c r="Y62" s="10">
        <f t="shared" si="31"/>
        <v>0</v>
      </c>
      <c r="Z62" s="31">
        <f t="shared" si="41"/>
        <v>18</v>
      </c>
      <c r="AA62" s="10">
        <f t="shared" si="33"/>
        <v>0.002827077116381341</v>
      </c>
      <c r="AB62" s="31">
        <f t="shared" si="42"/>
        <v>6367</v>
      </c>
      <c r="AC62" s="31">
        <f t="shared" si="42"/>
        <v>6385</v>
      </c>
      <c r="AD62" s="10">
        <f t="shared" si="20"/>
        <v>0.4414103007258901</v>
      </c>
      <c r="AE62" s="31">
        <f t="shared" si="43"/>
        <v>14465</v>
      </c>
      <c r="AF62" s="9">
        <f t="shared" si="36"/>
        <v>1381</v>
      </c>
      <c r="AG62" s="15">
        <f t="shared" si="37"/>
        <v>0.21689963876236845</v>
      </c>
      <c r="AH62" s="12" t="str">
        <f t="shared" si="38"/>
        <v>LD-Lab</v>
      </c>
    </row>
    <row r="63" spans="1:34" ht="11.25">
      <c r="A63" s="4" t="s">
        <v>19</v>
      </c>
      <c r="B63" s="5"/>
      <c r="C63" s="31">
        <f t="shared" si="15"/>
        <v>408</v>
      </c>
      <c r="D63" s="10">
        <f t="shared" si="16"/>
        <v>0.07685063100395555</v>
      </c>
      <c r="E63" s="5"/>
      <c r="F63" s="31">
        <f t="shared" si="21"/>
        <v>2190</v>
      </c>
      <c r="G63" s="10">
        <f t="shared" si="17"/>
        <v>0.41250706347711436</v>
      </c>
      <c r="H63" s="5"/>
      <c r="I63" s="31">
        <f t="shared" si="22"/>
        <v>280</v>
      </c>
      <c r="J63" s="10">
        <f t="shared" si="18"/>
        <v>0.05274062912036165</v>
      </c>
      <c r="K63" s="5"/>
      <c r="L63" s="31">
        <f t="shared" si="23"/>
        <v>1026</v>
      </c>
      <c r="M63" s="10">
        <f t="shared" si="19"/>
        <v>0.19325673384818234</v>
      </c>
      <c r="N63" s="5"/>
      <c r="O63" s="31">
        <f t="shared" si="40"/>
        <v>0</v>
      </c>
      <c r="P63" s="10">
        <f t="shared" si="25"/>
        <v>0</v>
      </c>
      <c r="Q63" s="5"/>
      <c r="R63" s="31">
        <f t="shared" si="26"/>
        <v>1176</v>
      </c>
      <c r="S63" s="10">
        <f t="shared" si="27"/>
        <v>0.22151064230551892</v>
      </c>
      <c r="T63" s="45"/>
      <c r="U63" s="31">
        <f t="shared" si="28"/>
        <v>229</v>
      </c>
      <c r="V63" s="10">
        <f t="shared" si="29"/>
        <v>0.0431343002448672</v>
      </c>
      <c r="W63" s="9"/>
      <c r="X63" s="31">
        <f t="shared" si="30"/>
        <v>0</v>
      </c>
      <c r="Y63" s="10">
        <f t="shared" si="31"/>
        <v>0</v>
      </c>
      <c r="Z63" s="31">
        <f t="shared" si="41"/>
        <v>21</v>
      </c>
      <c r="AA63" s="10">
        <f t="shared" si="33"/>
        <v>0.003955547184027124</v>
      </c>
      <c r="AB63" s="31">
        <f t="shared" si="42"/>
        <v>5309</v>
      </c>
      <c r="AC63" s="31">
        <f t="shared" si="42"/>
        <v>5309</v>
      </c>
      <c r="AD63" s="10">
        <f t="shared" si="20"/>
        <v>0.367201549315258</v>
      </c>
      <c r="AE63" s="31">
        <f t="shared" si="43"/>
        <v>14458</v>
      </c>
      <c r="AF63" s="9">
        <f t="shared" si="36"/>
        <v>1014</v>
      </c>
      <c r="AG63" s="15">
        <f t="shared" si="37"/>
        <v>0.1909964211715954</v>
      </c>
      <c r="AH63" s="12" t="str">
        <f t="shared" si="38"/>
        <v>Lab-UKIP</v>
      </c>
    </row>
    <row r="64" spans="1:34" ht="11.25">
      <c r="A64" s="4" t="s">
        <v>20</v>
      </c>
      <c r="B64" s="5"/>
      <c r="C64" s="31">
        <f t="shared" si="15"/>
        <v>2014</v>
      </c>
      <c r="D64" s="10">
        <f t="shared" si="16"/>
        <v>0.35289994743297703</v>
      </c>
      <c r="E64" s="5"/>
      <c r="F64" s="31">
        <f t="shared" si="21"/>
        <v>1685</v>
      </c>
      <c r="G64" s="10">
        <f t="shared" si="17"/>
        <v>0.29525144559313127</v>
      </c>
      <c r="H64" s="5"/>
      <c r="I64" s="31">
        <f t="shared" si="22"/>
        <v>355</v>
      </c>
      <c r="J64" s="10">
        <f t="shared" si="18"/>
        <v>0.06220431049588225</v>
      </c>
      <c r="K64" s="5"/>
      <c r="L64" s="31">
        <f t="shared" si="23"/>
        <v>512</v>
      </c>
      <c r="M64" s="10">
        <f t="shared" si="19"/>
        <v>0.08971438584194849</v>
      </c>
      <c r="N64" s="5"/>
      <c r="O64" s="31">
        <f t="shared" si="40"/>
        <v>0</v>
      </c>
      <c r="P64" s="10">
        <f t="shared" si="25"/>
        <v>0</v>
      </c>
      <c r="Q64" s="5"/>
      <c r="R64" s="31">
        <f t="shared" si="26"/>
        <v>1040</v>
      </c>
      <c r="S64" s="10">
        <f t="shared" si="27"/>
        <v>0.18223234624145787</v>
      </c>
      <c r="T64" s="45"/>
      <c r="U64" s="31">
        <f t="shared" si="28"/>
        <v>101</v>
      </c>
      <c r="V64" s="10">
        <f t="shared" si="29"/>
        <v>0.01769756439460312</v>
      </c>
      <c r="W64" s="9"/>
      <c r="X64" s="31">
        <f t="shared" si="30"/>
        <v>0</v>
      </c>
      <c r="Y64" s="10">
        <f t="shared" si="31"/>
        <v>0</v>
      </c>
      <c r="Z64" s="31">
        <f t="shared" si="41"/>
        <v>21</v>
      </c>
      <c r="AA64" s="10">
        <f t="shared" si="33"/>
        <v>0.0036796916067986683</v>
      </c>
      <c r="AB64" s="31">
        <f t="shared" si="42"/>
        <v>5707</v>
      </c>
      <c r="AC64" s="31">
        <f t="shared" si="42"/>
        <v>5728</v>
      </c>
      <c r="AD64" s="10">
        <f t="shared" si="20"/>
        <v>0.42733512384362876</v>
      </c>
      <c r="AE64" s="31">
        <f t="shared" si="43"/>
        <v>13404</v>
      </c>
      <c r="AF64" s="9">
        <f t="shared" si="36"/>
        <v>329</v>
      </c>
      <c r="AG64" s="15">
        <f t="shared" si="37"/>
        <v>0.0576485018398458</v>
      </c>
      <c r="AH64" s="12" t="str">
        <f t="shared" si="38"/>
        <v>LD-Lab</v>
      </c>
    </row>
    <row r="65" spans="1:34" ht="11.25">
      <c r="A65" s="4" t="s">
        <v>21</v>
      </c>
      <c r="B65" s="5"/>
      <c r="C65" s="31">
        <f t="shared" si="15"/>
        <v>615</v>
      </c>
      <c r="D65" s="10">
        <f t="shared" si="16"/>
        <v>0.11845146379044684</v>
      </c>
      <c r="E65" s="5"/>
      <c r="F65" s="31">
        <f t="shared" si="21"/>
        <v>2231</v>
      </c>
      <c r="G65" s="10">
        <f t="shared" si="17"/>
        <v>0.4296995377503852</v>
      </c>
      <c r="H65" s="5"/>
      <c r="I65" s="31">
        <f t="shared" si="22"/>
        <v>0</v>
      </c>
      <c r="J65" s="10">
        <f t="shared" si="18"/>
        <v>0</v>
      </c>
      <c r="K65" s="5"/>
      <c r="L65" s="31">
        <f t="shared" si="23"/>
        <v>702</v>
      </c>
      <c r="M65" s="10">
        <f t="shared" si="19"/>
        <v>0.13520801232665638</v>
      </c>
      <c r="N65" s="5"/>
      <c r="O65" s="31">
        <f t="shared" si="40"/>
        <v>0</v>
      </c>
      <c r="P65" s="10">
        <f t="shared" si="25"/>
        <v>0</v>
      </c>
      <c r="Q65" s="5"/>
      <c r="R65" s="31">
        <f t="shared" si="26"/>
        <v>1531</v>
      </c>
      <c r="S65" s="10">
        <f t="shared" si="27"/>
        <v>0.29487673343605547</v>
      </c>
      <c r="T65" s="45"/>
      <c r="U65" s="31">
        <f t="shared" si="28"/>
        <v>113</v>
      </c>
      <c r="V65" s="10">
        <f t="shared" si="29"/>
        <v>0.021764252696456085</v>
      </c>
      <c r="W65" s="9"/>
      <c r="X65" s="31">
        <f t="shared" si="30"/>
        <v>0</v>
      </c>
      <c r="Y65" s="10">
        <f t="shared" si="31"/>
        <v>0</v>
      </c>
      <c r="Z65" s="31">
        <f t="shared" si="41"/>
        <v>30</v>
      </c>
      <c r="AA65" s="10">
        <f t="shared" si="33"/>
        <v>0.005778120184899846</v>
      </c>
      <c r="AB65" s="31">
        <f t="shared" si="42"/>
        <v>5192</v>
      </c>
      <c r="AC65" s="31">
        <f t="shared" si="42"/>
        <v>5222</v>
      </c>
      <c r="AD65" s="10">
        <f t="shared" si="20"/>
        <v>0.3718578651285338</v>
      </c>
      <c r="AE65" s="31">
        <f t="shared" si="43"/>
        <v>14043</v>
      </c>
      <c r="AF65" s="9">
        <f t="shared" si="36"/>
        <v>700</v>
      </c>
      <c r="AG65" s="15">
        <f t="shared" si="37"/>
        <v>0.13482280431432975</v>
      </c>
      <c r="AH65" s="12" t="str">
        <f t="shared" si="38"/>
        <v>Lab-UKIP</v>
      </c>
    </row>
    <row r="66" spans="1:34" ht="11.25">
      <c r="A66" s="4" t="s">
        <v>22</v>
      </c>
      <c r="B66" s="5"/>
      <c r="C66" s="31">
        <f t="shared" si="15"/>
        <v>189</v>
      </c>
      <c r="D66" s="10">
        <f t="shared" si="16"/>
        <v>0.05390758699372504</v>
      </c>
      <c r="E66" s="5"/>
      <c r="F66" s="31">
        <f t="shared" si="21"/>
        <v>2093</v>
      </c>
      <c r="G66" s="10">
        <f t="shared" si="17"/>
        <v>0.5969766115231032</v>
      </c>
      <c r="H66" s="5"/>
      <c r="I66" s="31">
        <f t="shared" si="22"/>
        <v>288</v>
      </c>
      <c r="J66" s="10">
        <f t="shared" si="18"/>
        <v>0.08214489446662863</v>
      </c>
      <c r="K66" s="5"/>
      <c r="L66" s="31">
        <f t="shared" si="23"/>
        <v>580</v>
      </c>
      <c r="M66" s="10">
        <f t="shared" si="19"/>
        <v>0.16543069024529378</v>
      </c>
      <c r="N66" s="5"/>
      <c r="O66" s="31">
        <f t="shared" si="40"/>
        <v>0</v>
      </c>
      <c r="P66" s="10">
        <f t="shared" si="25"/>
        <v>0</v>
      </c>
      <c r="Q66" s="5"/>
      <c r="R66" s="31">
        <f t="shared" si="26"/>
        <v>0</v>
      </c>
      <c r="S66" s="10">
        <f t="shared" si="27"/>
        <v>0</v>
      </c>
      <c r="T66" s="45"/>
      <c r="U66" s="31">
        <f t="shared" si="28"/>
        <v>356</v>
      </c>
      <c r="V66" s="10">
        <f t="shared" si="29"/>
        <v>0.10154021677124929</v>
      </c>
      <c r="W66" s="9"/>
      <c r="X66" s="31">
        <f t="shared" si="30"/>
        <v>0</v>
      </c>
      <c r="Y66" s="10">
        <f t="shared" si="31"/>
        <v>0</v>
      </c>
      <c r="Z66" s="31">
        <f t="shared" si="41"/>
        <v>36</v>
      </c>
      <c r="AA66" s="10">
        <f t="shared" si="33"/>
        <v>0.01026811180832858</v>
      </c>
      <c r="AB66" s="31">
        <f t="shared" si="42"/>
        <v>3506</v>
      </c>
      <c r="AC66" s="31">
        <f t="shared" si="42"/>
        <v>3542</v>
      </c>
      <c r="AD66" s="10">
        <f t="shared" si="20"/>
        <v>0.2567783094098884</v>
      </c>
      <c r="AE66" s="31">
        <f t="shared" si="43"/>
        <v>13794</v>
      </c>
      <c r="AF66" s="9">
        <f t="shared" si="36"/>
        <v>1513</v>
      </c>
      <c r="AG66" s="15">
        <f t="shared" si="37"/>
        <v>0.4315459212778095</v>
      </c>
      <c r="AH66" s="12" t="str">
        <f t="shared" si="38"/>
        <v>Lab-Grn</v>
      </c>
    </row>
    <row r="67" spans="1:34" ht="11.25">
      <c r="A67" s="4" t="s">
        <v>23</v>
      </c>
      <c r="B67" s="5"/>
      <c r="C67" s="31">
        <f t="shared" si="15"/>
        <v>620</v>
      </c>
      <c r="D67" s="10">
        <f t="shared" si="16"/>
        <v>0.13399610979036092</v>
      </c>
      <c r="E67" s="5"/>
      <c r="F67" s="31">
        <f t="shared" si="21"/>
        <v>1844</v>
      </c>
      <c r="G67" s="10">
        <f t="shared" si="17"/>
        <v>0.39853036524746055</v>
      </c>
      <c r="H67" s="5"/>
      <c r="I67" s="31">
        <f t="shared" si="22"/>
        <v>492</v>
      </c>
      <c r="J67" s="10">
        <f t="shared" si="18"/>
        <v>0.10633239680138319</v>
      </c>
      <c r="K67" s="5"/>
      <c r="L67" s="31">
        <f t="shared" si="23"/>
        <v>205</v>
      </c>
      <c r="M67" s="10">
        <f t="shared" si="19"/>
        <v>0.04430516533390966</v>
      </c>
      <c r="N67" s="5"/>
      <c r="O67" s="31">
        <f aca="true" t="shared" si="44" ref="O67:O73">SUM(O23:O23)</f>
        <v>0</v>
      </c>
      <c r="P67" s="10">
        <f t="shared" si="25"/>
        <v>0</v>
      </c>
      <c r="Q67" s="5"/>
      <c r="R67" s="31">
        <f t="shared" si="26"/>
        <v>1414</v>
      </c>
      <c r="S67" s="10">
        <f t="shared" si="27"/>
        <v>0.30559757942511345</v>
      </c>
      <c r="T67" s="45"/>
      <c r="U67" s="31">
        <f t="shared" si="28"/>
        <v>52</v>
      </c>
      <c r="V67" s="10">
        <f t="shared" si="29"/>
        <v>0.011238383401772207</v>
      </c>
      <c r="W67" s="9"/>
      <c r="X67" s="31">
        <f t="shared" si="30"/>
        <v>0</v>
      </c>
      <c r="Y67" s="10">
        <f t="shared" si="31"/>
        <v>0</v>
      </c>
      <c r="Z67" s="31">
        <f aca="true" t="shared" si="45" ref="Z67:Z73">Z23</f>
        <v>14</v>
      </c>
      <c r="AA67" s="10">
        <f t="shared" si="33"/>
        <v>0.0030257186081694403</v>
      </c>
      <c r="AB67" s="31">
        <f aca="true" t="shared" si="46" ref="AB67:AC69">AB23</f>
        <v>4627</v>
      </c>
      <c r="AC67" s="31">
        <f t="shared" si="46"/>
        <v>4641</v>
      </c>
      <c r="AD67" s="10">
        <f t="shared" si="20"/>
        <v>0.33738005234079677</v>
      </c>
      <c r="AE67" s="31">
        <f aca="true" t="shared" si="47" ref="AE67:AE73">AE23</f>
        <v>13756</v>
      </c>
      <c r="AF67" s="9">
        <f t="shared" si="36"/>
        <v>430</v>
      </c>
      <c r="AG67" s="15">
        <f t="shared" si="37"/>
        <v>0.0929327858223471</v>
      </c>
      <c r="AH67" s="12" t="str">
        <f t="shared" si="38"/>
        <v>Lab-UKIP</v>
      </c>
    </row>
    <row r="68" spans="1:34" ht="11.25">
      <c r="A68" s="4" t="s">
        <v>24</v>
      </c>
      <c r="B68" s="5"/>
      <c r="C68" s="31">
        <f t="shared" si="15"/>
        <v>1411</v>
      </c>
      <c r="D68" s="10">
        <f t="shared" si="16"/>
        <v>0.22655748233782916</v>
      </c>
      <c r="E68" s="5"/>
      <c r="F68" s="31">
        <f t="shared" si="21"/>
        <v>2479</v>
      </c>
      <c r="G68" s="10">
        <f t="shared" si="17"/>
        <v>0.3980411046885035</v>
      </c>
      <c r="H68" s="5"/>
      <c r="I68" s="31">
        <f t="shared" si="22"/>
        <v>360</v>
      </c>
      <c r="J68" s="10">
        <f t="shared" si="18"/>
        <v>0.057803468208092484</v>
      </c>
      <c r="K68" s="5"/>
      <c r="L68" s="31">
        <f t="shared" si="23"/>
        <v>1417</v>
      </c>
      <c r="M68" s="10">
        <f t="shared" si="19"/>
        <v>0.2275208734746307</v>
      </c>
      <c r="N68" s="5"/>
      <c r="O68" s="31">
        <f t="shared" si="44"/>
        <v>0</v>
      </c>
      <c r="P68" s="10">
        <f t="shared" si="25"/>
        <v>0</v>
      </c>
      <c r="Q68" s="5"/>
      <c r="R68" s="31">
        <f t="shared" si="26"/>
        <v>448</v>
      </c>
      <c r="S68" s="10">
        <f t="shared" si="27"/>
        <v>0.07193320488118175</v>
      </c>
      <c r="T68" s="45"/>
      <c r="U68" s="31">
        <f t="shared" si="28"/>
        <v>113</v>
      </c>
      <c r="V68" s="10">
        <f t="shared" si="29"/>
        <v>0.018143866409762364</v>
      </c>
      <c r="W68" s="9"/>
      <c r="X68" s="31">
        <f t="shared" si="30"/>
        <v>0</v>
      </c>
      <c r="Y68" s="10">
        <f t="shared" si="31"/>
        <v>0</v>
      </c>
      <c r="Z68" s="31">
        <f t="shared" si="45"/>
        <v>20</v>
      </c>
      <c r="AA68" s="10">
        <f t="shared" si="33"/>
        <v>0.0032113037893384713</v>
      </c>
      <c r="AB68" s="31">
        <f t="shared" si="46"/>
        <v>6228</v>
      </c>
      <c r="AC68" s="31">
        <f t="shared" si="46"/>
        <v>6248</v>
      </c>
      <c r="AD68" s="10">
        <f t="shared" si="20"/>
        <v>0.4660599731463524</v>
      </c>
      <c r="AE68" s="31">
        <f t="shared" si="47"/>
        <v>13406</v>
      </c>
      <c r="AF68" s="9">
        <f aca="true" t="shared" si="48" ref="AF68:AF73">AF24</f>
        <v>1062</v>
      </c>
      <c r="AG68" s="15">
        <f t="shared" si="37"/>
        <v>0.17052023121387283</v>
      </c>
      <c r="AH68" s="12" t="str">
        <f aca="true" t="shared" si="49" ref="AH68:AH73">AH24</f>
        <v>Lab-Grn</v>
      </c>
    </row>
    <row r="69" spans="1:34" ht="11.25">
      <c r="A69" s="4" t="s">
        <v>25</v>
      </c>
      <c r="B69" s="5"/>
      <c r="C69" s="31">
        <f t="shared" si="15"/>
        <v>189</v>
      </c>
      <c r="D69" s="10">
        <f t="shared" si="16"/>
        <v>0.04516129032258064</v>
      </c>
      <c r="E69" s="5"/>
      <c r="F69" s="31">
        <f t="shared" si="21"/>
        <v>1885</v>
      </c>
      <c r="G69" s="10">
        <f t="shared" si="17"/>
        <v>0.45041816009557945</v>
      </c>
      <c r="H69" s="5"/>
      <c r="I69" s="31">
        <f t="shared" si="22"/>
        <v>295</v>
      </c>
      <c r="J69" s="10">
        <f t="shared" si="18"/>
        <v>0.07048984468339307</v>
      </c>
      <c r="K69" s="5"/>
      <c r="L69" s="31">
        <f t="shared" si="23"/>
        <v>204</v>
      </c>
      <c r="M69" s="10">
        <f t="shared" si="19"/>
        <v>0.04874551971326165</v>
      </c>
      <c r="N69" s="5"/>
      <c r="O69" s="31">
        <f t="shared" si="44"/>
        <v>0</v>
      </c>
      <c r="P69" s="10">
        <f t="shared" si="25"/>
        <v>0</v>
      </c>
      <c r="Q69" s="5"/>
      <c r="R69" s="31">
        <f t="shared" si="26"/>
        <v>1544</v>
      </c>
      <c r="S69" s="10">
        <f t="shared" si="27"/>
        <v>0.36893667861409796</v>
      </c>
      <c r="T69" s="45"/>
      <c r="U69" s="31">
        <f t="shared" si="28"/>
        <v>68</v>
      </c>
      <c r="V69" s="10">
        <f t="shared" si="29"/>
        <v>0.016248506571087215</v>
      </c>
      <c r="W69" s="9"/>
      <c r="X69" s="31">
        <f t="shared" si="30"/>
        <v>0</v>
      </c>
      <c r="Y69" s="10">
        <f t="shared" si="31"/>
        <v>0</v>
      </c>
      <c r="Z69" s="31">
        <f t="shared" si="45"/>
        <v>10</v>
      </c>
      <c r="AA69" s="10">
        <f t="shared" si="33"/>
        <v>0.0023894862604540022</v>
      </c>
      <c r="AB69" s="31">
        <f t="shared" si="46"/>
        <v>4185</v>
      </c>
      <c r="AC69" s="31">
        <f t="shared" si="46"/>
        <v>4195</v>
      </c>
      <c r="AD69" s="10">
        <f t="shared" si="20"/>
        <v>0.3158409878030417</v>
      </c>
      <c r="AE69" s="31">
        <f t="shared" si="47"/>
        <v>13282</v>
      </c>
      <c r="AF69" s="43">
        <f t="shared" si="48"/>
        <v>341</v>
      </c>
      <c r="AG69" s="15">
        <f t="shared" si="37"/>
        <v>0.08148148148148149</v>
      </c>
      <c r="AH69" s="12" t="str">
        <f t="shared" si="49"/>
        <v>Lab-UKIP</v>
      </c>
    </row>
    <row r="70" spans="1:34" ht="11.25">
      <c r="A70" s="4" t="s">
        <v>26</v>
      </c>
      <c r="B70" s="5"/>
      <c r="C70" s="31">
        <f t="shared" si="15"/>
        <v>123</v>
      </c>
      <c r="D70" s="10">
        <f t="shared" si="16"/>
        <v>0.027547592385218363</v>
      </c>
      <c r="E70" s="5"/>
      <c r="F70" s="31">
        <f t="shared" si="21"/>
        <v>2050</v>
      </c>
      <c r="G70" s="10">
        <f t="shared" si="17"/>
        <v>0.45912653975363943</v>
      </c>
      <c r="H70" s="5"/>
      <c r="I70" s="31">
        <f t="shared" si="22"/>
        <v>244</v>
      </c>
      <c r="J70" s="10">
        <f t="shared" si="18"/>
        <v>0.05464725643896976</v>
      </c>
      <c r="K70" s="5"/>
      <c r="L70" s="31">
        <f t="shared" si="23"/>
        <v>242</v>
      </c>
      <c r="M70" s="10">
        <f t="shared" si="19"/>
        <v>0.054199328107502796</v>
      </c>
      <c r="N70" s="5"/>
      <c r="O70" s="31">
        <f t="shared" si="44"/>
        <v>0</v>
      </c>
      <c r="P70" s="10">
        <f t="shared" si="25"/>
        <v>0</v>
      </c>
      <c r="Q70" s="5"/>
      <c r="R70" s="31">
        <f t="shared" si="26"/>
        <v>1806</v>
      </c>
      <c r="S70" s="10">
        <f t="shared" si="27"/>
        <v>0.40447928331466965</v>
      </c>
      <c r="T70" s="45"/>
      <c r="U70" s="31">
        <f t="shared" si="28"/>
        <v>0</v>
      </c>
      <c r="V70" s="10">
        <f t="shared" si="29"/>
        <v>0</v>
      </c>
      <c r="W70" s="9"/>
      <c r="X70" s="31">
        <f t="shared" si="30"/>
        <v>0</v>
      </c>
      <c r="Y70" s="10">
        <f t="shared" si="31"/>
        <v>0</v>
      </c>
      <c r="Z70" s="31">
        <f t="shared" si="45"/>
        <v>14</v>
      </c>
      <c r="AA70" s="10">
        <f t="shared" si="33"/>
        <v>0.003135498320268757</v>
      </c>
      <c r="AB70" s="31">
        <f aca="true" t="shared" si="50" ref="AB70:AC73">AB26</f>
        <v>4465</v>
      </c>
      <c r="AC70" s="31">
        <f t="shared" si="50"/>
        <v>4479</v>
      </c>
      <c r="AD70" s="10">
        <f t="shared" si="20"/>
        <v>0.3105241264559068</v>
      </c>
      <c r="AE70" s="31">
        <f t="shared" si="47"/>
        <v>14424</v>
      </c>
      <c r="AF70" s="9">
        <f t="shared" si="48"/>
        <v>244</v>
      </c>
      <c r="AG70" s="15">
        <f t="shared" si="37"/>
        <v>0.05464725643896976</v>
      </c>
      <c r="AH70" s="12" t="str">
        <f t="shared" si="49"/>
        <v>Lab-UKIP</v>
      </c>
    </row>
    <row r="71" spans="1:34" ht="11.25">
      <c r="A71" s="4" t="s">
        <v>27</v>
      </c>
      <c r="B71" s="5"/>
      <c r="C71" s="31">
        <f t="shared" si="15"/>
        <v>139</v>
      </c>
      <c r="D71" s="10">
        <f t="shared" si="16"/>
        <v>0.037285407725321885</v>
      </c>
      <c r="E71" s="5"/>
      <c r="F71" s="31">
        <f t="shared" si="21"/>
        <v>1657</v>
      </c>
      <c r="G71" s="10">
        <f t="shared" si="17"/>
        <v>0.44447424892703863</v>
      </c>
      <c r="H71" s="5"/>
      <c r="I71" s="31">
        <f t="shared" si="22"/>
        <v>236</v>
      </c>
      <c r="J71" s="10">
        <f t="shared" si="18"/>
        <v>0.06330472103004292</v>
      </c>
      <c r="K71" s="5"/>
      <c r="L71" s="31">
        <f t="shared" si="23"/>
        <v>183</v>
      </c>
      <c r="M71" s="10">
        <f t="shared" si="19"/>
        <v>0.049087982832618025</v>
      </c>
      <c r="N71" s="5"/>
      <c r="O71" s="31">
        <f t="shared" si="44"/>
        <v>0</v>
      </c>
      <c r="P71" s="10">
        <f t="shared" si="25"/>
        <v>0</v>
      </c>
      <c r="Q71" s="5"/>
      <c r="R71" s="31">
        <f t="shared" si="26"/>
        <v>1450</v>
      </c>
      <c r="S71" s="10">
        <f t="shared" si="27"/>
        <v>0.38894849785407726</v>
      </c>
      <c r="T71" s="45"/>
      <c r="U71" s="31">
        <f t="shared" si="28"/>
        <v>63</v>
      </c>
      <c r="V71" s="10">
        <f t="shared" si="29"/>
        <v>0.01689914163090129</v>
      </c>
      <c r="W71" s="9"/>
      <c r="X71" s="31">
        <f t="shared" si="30"/>
        <v>0</v>
      </c>
      <c r="Y71" s="10">
        <f t="shared" si="31"/>
        <v>0</v>
      </c>
      <c r="Z71" s="31">
        <f t="shared" si="45"/>
        <v>13</v>
      </c>
      <c r="AA71" s="10">
        <f t="shared" si="33"/>
        <v>0.0034871244635193135</v>
      </c>
      <c r="AB71" s="31">
        <f t="shared" si="50"/>
        <v>3728</v>
      </c>
      <c r="AC71" s="31">
        <f t="shared" si="50"/>
        <v>3741</v>
      </c>
      <c r="AD71" s="10">
        <f t="shared" si="20"/>
        <v>0.274307083150022</v>
      </c>
      <c r="AE71" s="31">
        <f t="shared" si="47"/>
        <v>13638</v>
      </c>
      <c r="AF71" s="9">
        <f t="shared" si="48"/>
        <v>207</v>
      </c>
      <c r="AG71" s="15">
        <f t="shared" si="37"/>
        <v>0.05552575107296137</v>
      </c>
      <c r="AH71" s="12" t="str">
        <f t="shared" si="49"/>
        <v>Lab-UKIP</v>
      </c>
    </row>
    <row r="72" spans="1:34" ht="11.25">
      <c r="A72" s="4" t="s">
        <v>28</v>
      </c>
      <c r="B72" s="5"/>
      <c r="C72" s="31">
        <f t="shared" si="15"/>
        <v>2441</v>
      </c>
      <c r="D72" s="10">
        <f t="shared" si="16"/>
        <v>0.39905182278894885</v>
      </c>
      <c r="E72" s="5"/>
      <c r="F72" s="31">
        <f t="shared" si="21"/>
        <v>1652</v>
      </c>
      <c r="G72" s="10">
        <f t="shared" si="17"/>
        <v>0.27006702632009155</v>
      </c>
      <c r="H72" s="5"/>
      <c r="I72" s="31">
        <f t="shared" si="22"/>
        <v>0</v>
      </c>
      <c r="J72" s="10">
        <f t="shared" si="18"/>
        <v>0</v>
      </c>
      <c r="K72" s="5"/>
      <c r="L72" s="31">
        <f t="shared" si="23"/>
        <v>391</v>
      </c>
      <c r="M72" s="10">
        <f t="shared" si="19"/>
        <v>0.06392022233120812</v>
      </c>
      <c r="N72" s="5"/>
      <c r="O72" s="31">
        <f t="shared" si="44"/>
        <v>0</v>
      </c>
      <c r="P72" s="10">
        <f t="shared" si="25"/>
        <v>0</v>
      </c>
      <c r="Q72" s="5"/>
      <c r="R72" s="31">
        <f t="shared" si="26"/>
        <v>1567</v>
      </c>
      <c r="S72" s="10">
        <f t="shared" si="27"/>
        <v>0.25617132581330715</v>
      </c>
      <c r="T72" s="45"/>
      <c r="U72" s="31">
        <f t="shared" si="28"/>
        <v>66</v>
      </c>
      <c r="V72" s="10">
        <f t="shared" si="29"/>
        <v>0.010789602746444336</v>
      </c>
      <c r="W72" s="9"/>
      <c r="X72" s="31">
        <f t="shared" si="30"/>
        <v>0</v>
      </c>
      <c r="Y72" s="10">
        <f t="shared" si="31"/>
        <v>0</v>
      </c>
      <c r="Z72" s="31">
        <f t="shared" si="45"/>
        <v>29</v>
      </c>
      <c r="AA72" s="10">
        <f t="shared" si="33"/>
        <v>0.004740886055255845</v>
      </c>
      <c r="AB72" s="31">
        <f t="shared" si="50"/>
        <v>6117</v>
      </c>
      <c r="AC72" s="31">
        <f t="shared" si="50"/>
        <v>6146</v>
      </c>
      <c r="AD72" s="10">
        <f t="shared" si="20"/>
        <v>0.4234240440923183</v>
      </c>
      <c r="AE72" s="31">
        <f t="shared" si="47"/>
        <v>14515</v>
      </c>
      <c r="AF72" s="9">
        <f t="shared" si="48"/>
        <v>789</v>
      </c>
      <c r="AG72" s="15">
        <f t="shared" si="37"/>
        <v>0.12898479646885727</v>
      </c>
      <c r="AH72" s="12" t="str">
        <f t="shared" si="49"/>
        <v>LD-Lab</v>
      </c>
    </row>
    <row r="73" spans="1:34" ht="11.25">
      <c r="A73" s="4" t="s">
        <v>29</v>
      </c>
      <c r="B73" s="5"/>
      <c r="C73" s="31">
        <f t="shared" si="15"/>
        <v>353</v>
      </c>
      <c r="D73" s="10">
        <f t="shared" si="16"/>
        <v>0.06278904304517965</v>
      </c>
      <c r="E73" s="5"/>
      <c r="F73" s="31">
        <f t="shared" si="21"/>
        <v>1207</v>
      </c>
      <c r="G73" s="10">
        <f t="shared" si="17"/>
        <v>0.21469228032728566</v>
      </c>
      <c r="H73" s="5"/>
      <c r="I73" s="31">
        <f t="shared" si="22"/>
        <v>621</v>
      </c>
      <c r="J73" s="10">
        <f t="shared" si="18"/>
        <v>0.1104589114194237</v>
      </c>
      <c r="K73" s="5"/>
      <c r="L73" s="31">
        <f t="shared" si="23"/>
        <v>419</v>
      </c>
      <c r="M73" s="10">
        <f t="shared" si="19"/>
        <v>0.07452863749555319</v>
      </c>
      <c r="N73" s="5"/>
      <c r="O73" s="31">
        <f t="shared" si="44"/>
        <v>0</v>
      </c>
      <c r="P73" s="10">
        <f t="shared" si="25"/>
        <v>0</v>
      </c>
      <c r="Q73" s="5"/>
      <c r="R73" s="31">
        <f t="shared" si="26"/>
        <v>2496</v>
      </c>
      <c r="S73" s="10">
        <f t="shared" si="27"/>
        <v>0.4439701173959445</v>
      </c>
      <c r="T73" s="45"/>
      <c r="U73" s="31">
        <f t="shared" si="28"/>
        <v>0</v>
      </c>
      <c r="V73" s="10">
        <f t="shared" si="29"/>
        <v>0</v>
      </c>
      <c r="W73" s="9"/>
      <c r="X73" s="31">
        <f t="shared" si="30"/>
        <v>526</v>
      </c>
      <c r="Y73" s="10">
        <f t="shared" si="31"/>
        <v>0.0935610103166133</v>
      </c>
      <c r="Z73" s="31">
        <f t="shared" si="45"/>
        <v>6</v>
      </c>
      <c r="AA73" s="10">
        <f t="shared" si="33"/>
        <v>0.0010672358591248667</v>
      </c>
      <c r="AB73" s="31">
        <f t="shared" si="50"/>
        <v>5622</v>
      </c>
      <c r="AC73" s="31">
        <f t="shared" si="50"/>
        <v>5628</v>
      </c>
      <c r="AD73" s="10">
        <f t="shared" si="20"/>
        <v>0.38837899385825686</v>
      </c>
      <c r="AE73" s="31">
        <f t="shared" si="47"/>
        <v>14491</v>
      </c>
      <c r="AF73" s="9">
        <f t="shared" si="48"/>
        <v>1289</v>
      </c>
      <c r="AG73" s="15">
        <f t="shared" si="37"/>
        <v>0.22927783706865884</v>
      </c>
      <c r="AH73" s="12" t="str">
        <f t="shared" si="49"/>
        <v>UKIP-Lab</v>
      </c>
    </row>
    <row r="74" spans="1:34" ht="11.25">
      <c r="A74" s="4" t="s">
        <v>30</v>
      </c>
      <c r="B74" s="5"/>
      <c r="C74" s="31">
        <f>(C30+C31)/2</f>
        <v>845.5</v>
      </c>
      <c r="D74" s="10">
        <f>C74/AB74/2</f>
        <v>0.08097883344507231</v>
      </c>
      <c r="E74" s="5"/>
      <c r="F74" s="31">
        <f>(F30+F31)/2</f>
        <v>2179</v>
      </c>
      <c r="G74" s="10">
        <f>F74/AB74/2</f>
        <v>0.20869648501101426</v>
      </c>
      <c r="H74" s="5"/>
      <c r="I74" s="31">
        <f>(I30+I31)/2</f>
        <v>279</v>
      </c>
      <c r="J74" s="10">
        <f>I74/AB74/2</f>
        <v>0.026721578392874246</v>
      </c>
      <c r="K74" s="5"/>
      <c r="L74" s="31">
        <f>(L30+L31)/2</f>
        <v>997.5</v>
      </c>
      <c r="M74" s="10">
        <f>L74/AB74/2</f>
        <v>0.09553682597452351</v>
      </c>
      <c r="N74" s="5"/>
      <c r="O74" s="31">
        <f>SUM(O31:O31)</f>
        <v>0</v>
      </c>
      <c r="P74" s="10">
        <f t="shared" si="25"/>
        <v>0</v>
      </c>
      <c r="Q74" s="5"/>
      <c r="R74" s="31">
        <f>(R30+R31)/2</f>
        <v>828.5</v>
      </c>
      <c r="S74" s="10">
        <f>R74/AB74/2</f>
        <v>0.07935063691217316</v>
      </c>
      <c r="T74" s="45"/>
      <c r="U74" s="31">
        <f>U30+U31</f>
        <v>182</v>
      </c>
      <c r="V74" s="10">
        <f t="shared" si="29"/>
        <v>0.034862561057369984</v>
      </c>
      <c r="W74" s="9"/>
      <c r="X74" s="31">
        <f>X30+X31</f>
        <v>0</v>
      </c>
      <c r="Y74" s="10">
        <f t="shared" si="31"/>
        <v>0</v>
      </c>
      <c r="Z74" s="31">
        <f>Z31</f>
        <v>0</v>
      </c>
      <c r="AA74" s="10">
        <f t="shared" si="33"/>
        <v>0</v>
      </c>
      <c r="AB74" s="31">
        <f>AB30</f>
        <v>5220.5</v>
      </c>
      <c r="AC74" s="31">
        <f>AC30</f>
        <v>5245.5</v>
      </c>
      <c r="AD74" s="10">
        <f t="shared" si="20"/>
        <v>0.35977366255144033</v>
      </c>
      <c r="AE74" s="31">
        <f>AE30</f>
        <v>14580</v>
      </c>
      <c r="AF74" s="9">
        <f>AF30</f>
        <v>1020.5</v>
      </c>
      <c r="AG74" s="15">
        <f t="shared" si="37"/>
        <v>0.19547936021453885</v>
      </c>
      <c r="AH74" s="12" t="str">
        <f>AH30</f>
        <v>Lab-Grn/LD</v>
      </c>
    </row>
    <row r="75" spans="1:34" ht="11.25">
      <c r="A75" s="4" t="s">
        <v>31</v>
      </c>
      <c r="B75" s="5"/>
      <c r="C75" s="31">
        <f>C32</f>
        <v>1054</v>
      </c>
      <c r="D75" s="10">
        <f t="shared" si="16"/>
        <v>0.20442203258339797</v>
      </c>
      <c r="E75" s="5"/>
      <c r="F75" s="31">
        <f>F32</f>
        <v>1656</v>
      </c>
      <c r="G75" s="10">
        <f t="shared" si="17"/>
        <v>0.32117920868890615</v>
      </c>
      <c r="H75" s="5"/>
      <c r="I75" s="31">
        <f>I32</f>
        <v>0</v>
      </c>
      <c r="J75" s="10">
        <f t="shared" si="18"/>
        <v>0</v>
      </c>
      <c r="K75" s="5"/>
      <c r="L75" s="31">
        <f>L32</f>
        <v>281</v>
      </c>
      <c r="M75" s="10">
        <f t="shared" si="19"/>
        <v>0.05449961210240496</v>
      </c>
      <c r="N75" s="5"/>
      <c r="O75" s="31">
        <f>SUM(O32:O32)</f>
        <v>0</v>
      </c>
      <c r="P75" s="10">
        <f t="shared" si="25"/>
        <v>0</v>
      </c>
      <c r="Q75" s="5"/>
      <c r="R75" s="31">
        <f>R32</f>
        <v>1929</v>
      </c>
      <c r="S75" s="10">
        <f t="shared" si="27"/>
        <v>0.37412723041117146</v>
      </c>
      <c r="T75" s="45"/>
      <c r="U75" s="31">
        <f>U32</f>
        <v>0</v>
      </c>
      <c r="V75" s="10">
        <f t="shared" si="29"/>
        <v>0</v>
      </c>
      <c r="W75" s="9"/>
      <c r="X75" s="31">
        <f>X32</f>
        <v>236</v>
      </c>
      <c r="Y75" s="10">
        <f t="shared" si="31"/>
        <v>0.045771916214119475</v>
      </c>
      <c r="Z75" s="31">
        <f>Z32</f>
        <v>12</v>
      </c>
      <c r="AA75" s="10">
        <f t="shared" si="33"/>
        <v>0.0023273855702094647</v>
      </c>
      <c r="AB75" s="31">
        <f>AB32</f>
        <v>5156</v>
      </c>
      <c r="AC75" s="31">
        <f>AC32</f>
        <v>5156</v>
      </c>
      <c r="AD75" s="10">
        <f t="shared" si="20"/>
        <v>0.3597794989882074</v>
      </c>
      <c r="AE75" s="31">
        <f>AE32</f>
        <v>14331</v>
      </c>
      <c r="AF75" s="9">
        <f>AF32</f>
        <v>602</v>
      </c>
      <c r="AG75" s="15">
        <f t="shared" si="37"/>
        <v>0.11675717610550815</v>
      </c>
      <c r="AH75" s="12" t="str">
        <f>AH32</f>
        <v>UKIP-Lab</v>
      </c>
    </row>
    <row r="76" spans="1:34" ht="11.25">
      <c r="A76" s="4" t="s">
        <v>32</v>
      </c>
      <c r="B76" s="5"/>
      <c r="C76" s="31">
        <f>C33</f>
        <v>347</v>
      </c>
      <c r="D76" s="10">
        <f t="shared" si="16"/>
        <v>0.08220800758114191</v>
      </c>
      <c r="E76" s="5"/>
      <c r="F76" s="31">
        <f>F33</f>
        <v>1851</v>
      </c>
      <c r="G76" s="10">
        <f t="shared" si="17"/>
        <v>0.43852167732764746</v>
      </c>
      <c r="H76" s="5"/>
      <c r="I76" s="31">
        <f>I33</f>
        <v>0</v>
      </c>
      <c r="J76" s="10">
        <f t="shared" si="18"/>
        <v>0</v>
      </c>
      <c r="K76" s="5"/>
      <c r="L76" s="31">
        <f>L33</f>
        <v>385</v>
      </c>
      <c r="M76" s="10">
        <f t="shared" si="19"/>
        <v>0.0912106135986733</v>
      </c>
      <c r="N76" s="5"/>
      <c r="O76" s="31">
        <f>SUM(O33:O33)</f>
        <v>0</v>
      </c>
      <c r="P76" s="10">
        <f t="shared" si="25"/>
        <v>0</v>
      </c>
      <c r="Q76" s="5"/>
      <c r="R76" s="31">
        <f>R33</f>
        <v>1638</v>
      </c>
      <c r="S76" s="10">
        <f t="shared" si="27"/>
        <v>0.3880597014925373</v>
      </c>
      <c r="T76" s="45"/>
      <c r="U76" s="31">
        <f>U33</f>
        <v>0</v>
      </c>
      <c r="V76" s="10">
        <f t="shared" si="29"/>
        <v>0</v>
      </c>
      <c r="W76" s="9"/>
      <c r="X76" s="31">
        <f>X33</f>
        <v>0</v>
      </c>
      <c r="Y76" s="10">
        <f t="shared" si="31"/>
        <v>0</v>
      </c>
      <c r="Z76" s="31">
        <f>Z33</f>
        <v>23</v>
      </c>
      <c r="AA76" s="10">
        <f t="shared" si="33"/>
        <v>0.00544894574745321</v>
      </c>
      <c r="AB76" s="31">
        <f>AB33</f>
        <v>4221</v>
      </c>
      <c r="AC76" s="31">
        <f>AC33</f>
        <v>4244</v>
      </c>
      <c r="AD76" s="10">
        <f t="shared" si="20"/>
        <v>0.3123803915795672</v>
      </c>
      <c r="AE76" s="31">
        <f>AE33</f>
        <v>13586</v>
      </c>
      <c r="AF76" s="9">
        <f>AF33</f>
        <v>213</v>
      </c>
      <c r="AG76" s="15">
        <f t="shared" si="37"/>
        <v>0.05046197583511016</v>
      </c>
      <c r="AH76" s="12" t="str">
        <f>AH33</f>
        <v>Lab-UKIP</v>
      </c>
    </row>
    <row r="77" spans="1:34" ht="11.25">
      <c r="A77" s="1" t="s">
        <v>48</v>
      </c>
      <c r="B77" s="32"/>
      <c r="C77" s="35">
        <f>SUM(C49:C76)</f>
        <v>25563.5</v>
      </c>
      <c r="D77" s="34">
        <f t="shared" si="16"/>
        <v>0.18188771607771148</v>
      </c>
      <c r="E77" s="33"/>
      <c r="F77" s="35">
        <f>SUM(F49:F76)</f>
        <v>52417</v>
      </c>
      <c r="G77" s="34">
        <f t="shared" si="17"/>
        <v>0.37295395441333945</v>
      </c>
      <c r="H77" s="33"/>
      <c r="I77" s="35">
        <f>SUM(I49:I76)</f>
        <v>10204</v>
      </c>
      <c r="J77" s="34">
        <f t="shared" si="18"/>
        <v>0.07260282257347264</v>
      </c>
      <c r="K77" s="33"/>
      <c r="L77" s="35">
        <f>SUM(L49:L76)</f>
        <v>17918.5</v>
      </c>
      <c r="M77" s="34">
        <f t="shared" si="19"/>
        <v>0.12749252021587315</v>
      </c>
      <c r="N77" s="33"/>
      <c r="O77" s="35">
        <f>SUM(O49:O76)</f>
        <v>0</v>
      </c>
      <c r="P77" s="34">
        <f>O77/AB77</f>
        <v>0</v>
      </c>
      <c r="Q77" s="33"/>
      <c r="R77" s="35">
        <f>SUM(R49:R76)</f>
        <v>32946.5</v>
      </c>
      <c r="S77" s="34">
        <f>R77/AB77</f>
        <v>0.23441874695383347</v>
      </c>
      <c r="T77" s="34"/>
      <c r="U77" s="35">
        <f>SUM(U49:U76)</f>
        <v>2430</v>
      </c>
      <c r="V77" s="34">
        <f t="shared" si="29"/>
        <v>0.017289774485842662</v>
      </c>
      <c r="W77" s="33"/>
      <c r="X77" s="35">
        <f>SUM(X49:X76)</f>
        <v>1496</v>
      </c>
      <c r="Y77" s="34">
        <f>X77/AB77</f>
        <v>0.010644239765769803</v>
      </c>
      <c r="Z77" s="33">
        <f>SUM(Z49:Z76)</f>
        <v>457</v>
      </c>
      <c r="AA77" s="34">
        <f>Z77/AB77</f>
        <v>0.0032516160247037435</v>
      </c>
      <c r="AB77" s="35">
        <f>C77+F77+I77+L77+O77+R77+X77</f>
        <v>140545.5</v>
      </c>
      <c r="AC77" s="33">
        <f>SUM(AC49:AC76)</f>
        <v>143516.5</v>
      </c>
      <c r="AD77" s="34">
        <f t="shared" si="20"/>
        <v>0.3594409394981429</v>
      </c>
      <c r="AE77" s="40">
        <f>SUM(AE49:AE76)</f>
        <v>399277</v>
      </c>
      <c r="AF77" s="40"/>
      <c r="AG77" s="41"/>
      <c r="AH77" s="42"/>
    </row>
    <row r="78" spans="32:34" ht="11.25">
      <c r="AF78" s="38"/>
      <c r="AG78" s="38"/>
      <c r="AH78" s="38"/>
    </row>
    <row r="79" spans="32:34" ht="11.25">
      <c r="AF79" s="38"/>
      <c r="AG79" s="38"/>
      <c r="AH79" s="38"/>
    </row>
    <row r="80" spans="32:34" ht="11.25">
      <c r="AF80" s="38"/>
      <c r="AG80" s="38"/>
      <c r="AH80" s="38"/>
    </row>
    <row r="81" spans="32:34" ht="11.25">
      <c r="AF81" s="38"/>
      <c r="AG81" s="38"/>
      <c r="AH81" s="38"/>
    </row>
    <row r="82" spans="32:34" ht="11.25">
      <c r="AF82" s="38"/>
      <c r="AG82" s="38"/>
      <c r="AH82" s="38"/>
    </row>
  </sheetData>
  <mergeCells count="21">
    <mergeCell ref="B47:D47"/>
    <mergeCell ref="E47:G47"/>
    <mergeCell ref="H47:J47"/>
    <mergeCell ref="K47:M47"/>
    <mergeCell ref="Z47:AA47"/>
    <mergeCell ref="AF47:AH47"/>
    <mergeCell ref="N47:P47"/>
    <mergeCell ref="Q47:S47"/>
    <mergeCell ref="W47:Y47"/>
    <mergeCell ref="T47:V47"/>
    <mergeCell ref="A1:S1"/>
    <mergeCell ref="B3:D3"/>
    <mergeCell ref="E3:G3"/>
    <mergeCell ref="H3:J3"/>
    <mergeCell ref="K3:M3"/>
    <mergeCell ref="N3:P3"/>
    <mergeCell ref="Q3:S3"/>
    <mergeCell ref="T3:V3"/>
    <mergeCell ref="W3:Y3"/>
    <mergeCell ref="Z3:AA3"/>
    <mergeCell ref="AF3:AH3"/>
  </mergeCells>
  <printOptions/>
  <pageMargins left="0.1968503937007874" right="0.1968503937007874" top="0.8661417322834646" bottom="0.6692913385826772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2011-04-13T23:22:47Z</cp:lastPrinted>
  <dcterms:created xsi:type="dcterms:W3CDTF">2004-05-11T12:04:11Z</dcterms:created>
  <dcterms:modified xsi:type="dcterms:W3CDTF">2014-06-01T19:00:23Z</dcterms:modified>
  <cp:category/>
  <cp:version/>
  <cp:contentType/>
  <cp:contentStatus/>
</cp:coreProperties>
</file>